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ata\Downloads\"/>
    </mc:Choice>
  </mc:AlternateContent>
  <xr:revisionPtr revIDLastSave="0" documentId="8_{E218467C-E1C7-42F7-A1D1-8EF0E6A5CA34}" xr6:coauthVersionLast="36" xr6:coauthVersionMax="36" xr10:uidLastSave="{00000000-0000-0000-0000-000000000000}"/>
  <bookViews>
    <workbookView xWindow="0" yWindow="0" windowWidth="13992" windowHeight="6264" activeTab="3" xr2:uid="{00000000-000D-0000-FFFF-FFFF00000000}"/>
  </bookViews>
  <sheets>
    <sheet name="Identificação" sheetId="1" r:id="rId1"/>
    <sheet name="Tarefas" sheetId="3" r:id="rId2"/>
    <sheet name="Listas" sheetId="2" state="hidden" r:id="rId3"/>
    <sheet name="Orçamento" sheetId="4" r:id="rId4"/>
    <sheet name="NAO MEXER FORMAT COND" sheetId="5" r:id="rId5"/>
  </sheets>
  <calcPr calcId="191028" iterateDelta="1E-4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8" roundtripDataChecksum="KIBtxoN+8ixXut6GcIm0VHq4UZV9Mqvg3DabCHDEua4="/>
    </ext>
  </extLst>
</workbook>
</file>

<file path=xl/calcChain.xml><?xml version="1.0" encoding="utf-8"?>
<calcChain xmlns="http://schemas.openxmlformats.org/spreadsheetml/2006/main">
  <c r="I61" i="4" l="1"/>
  <c r="I61" i="5"/>
  <c r="M54" i="4"/>
  <c r="L55" i="5"/>
  <c r="N53" i="5"/>
  <c r="M53" i="5"/>
  <c r="L53" i="5"/>
  <c r="N52" i="5"/>
  <c r="N54" i="5" s="1"/>
  <c r="M52" i="5"/>
  <c r="M54" i="5" s="1"/>
  <c r="L52" i="5"/>
  <c r="L54" i="5" s="1"/>
  <c r="O54" i="5" s="1"/>
  <c r="M55" i="5" l="1"/>
  <c r="M57" i="5" s="1"/>
  <c r="L56" i="5"/>
  <c r="M56" i="5"/>
  <c r="N56" i="5"/>
  <c r="O53" i="5"/>
  <c r="N55" i="5"/>
  <c r="N57" i="5" s="1"/>
  <c r="F29" i="4"/>
  <c r="H18" i="2"/>
  <c r="H17" i="2"/>
  <c r="I27" i="4"/>
  <c r="O56" i="5" l="1"/>
  <c r="O55" i="5"/>
  <c r="O57" i="5" s="1"/>
  <c r="L57" i="5"/>
  <c r="F17" i="3"/>
  <c r="F16" i="3"/>
  <c r="F15" i="3"/>
  <c r="F14" i="3"/>
  <c r="F13" i="3"/>
  <c r="F12" i="3"/>
  <c r="F11" i="3"/>
  <c r="F45" i="4" l="1"/>
  <c r="F44" i="4"/>
  <c r="F43" i="4"/>
  <c r="F42" i="4"/>
  <c r="G32" i="4"/>
  <c r="N44" i="4"/>
  <c r="L43" i="4"/>
  <c r="N30" i="4"/>
  <c r="H31" i="4"/>
  <c r="G30" i="4"/>
  <c r="P59" i="5"/>
  <c r="N45" i="5"/>
  <c r="L45" i="5"/>
  <c r="H45" i="5"/>
  <c r="F45" i="5"/>
  <c r="J45" i="5" s="1"/>
  <c r="O45" i="5" s="1"/>
  <c r="N44" i="5"/>
  <c r="L44" i="5"/>
  <c r="H44" i="5"/>
  <c r="F44" i="5"/>
  <c r="N43" i="5"/>
  <c r="L43" i="5"/>
  <c r="H43" i="5"/>
  <c r="F43" i="5"/>
  <c r="J43" i="5" s="1"/>
  <c r="O43" i="5" s="1"/>
  <c r="N42" i="5"/>
  <c r="L42" i="5"/>
  <c r="H42" i="5"/>
  <c r="F42" i="5"/>
  <c r="N41" i="5"/>
  <c r="N46" i="5" s="1"/>
  <c r="L41" i="5"/>
  <c r="L46" i="5" s="1"/>
  <c r="H41" i="5"/>
  <c r="F41" i="5"/>
  <c r="J41" i="5" s="1"/>
  <c r="N33" i="5"/>
  <c r="L33" i="5"/>
  <c r="H33" i="5"/>
  <c r="G33" i="5"/>
  <c r="F33" i="5"/>
  <c r="N32" i="5"/>
  <c r="L32" i="5"/>
  <c r="H32" i="5"/>
  <c r="G32" i="5"/>
  <c r="F32" i="5"/>
  <c r="N31" i="5"/>
  <c r="L31" i="5"/>
  <c r="H31" i="5"/>
  <c r="G31" i="5"/>
  <c r="F31" i="5"/>
  <c r="J31" i="5" s="1"/>
  <c r="O31" i="5" s="1"/>
  <c r="N30" i="5"/>
  <c r="L30" i="5"/>
  <c r="H30" i="5"/>
  <c r="G30" i="5"/>
  <c r="F30" i="5"/>
  <c r="N29" i="5"/>
  <c r="L29" i="5"/>
  <c r="H29" i="5"/>
  <c r="G29" i="5"/>
  <c r="F29" i="5"/>
  <c r="I19" i="5"/>
  <c r="H19" i="5"/>
  <c r="G19" i="5"/>
  <c r="I18" i="5"/>
  <c r="M18" i="5" s="1"/>
  <c r="H18" i="5"/>
  <c r="G18" i="5"/>
  <c r="I17" i="5"/>
  <c r="H17" i="5"/>
  <c r="G17" i="5"/>
  <c r="I16" i="5"/>
  <c r="H16" i="5"/>
  <c r="G16" i="5"/>
  <c r="I15" i="5"/>
  <c r="O15" i="5" s="1"/>
  <c r="H15" i="5"/>
  <c r="G15" i="5"/>
  <c r="I14" i="5"/>
  <c r="O14" i="5" s="1"/>
  <c r="H14" i="5"/>
  <c r="G14" i="5"/>
  <c r="I13" i="5"/>
  <c r="M13" i="5" s="1"/>
  <c r="H13" i="5"/>
  <c r="G13" i="5"/>
  <c r="I12" i="5"/>
  <c r="H12" i="5"/>
  <c r="G12" i="5"/>
  <c r="N10" i="5"/>
  <c r="L10" i="5"/>
  <c r="J10" i="5"/>
  <c r="B2" i="5"/>
  <c r="N29" i="4"/>
  <c r="J32" i="5" l="1"/>
  <c r="O32" i="5" s="1"/>
  <c r="L34" i="5"/>
  <c r="N34" i="5"/>
  <c r="J30" i="5"/>
  <c r="O30" i="5" s="1"/>
  <c r="K12" i="5"/>
  <c r="O12" i="5"/>
  <c r="M12" i="5"/>
  <c r="K16" i="5"/>
  <c r="O16" i="5"/>
  <c r="M16" i="5"/>
  <c r="M17" i="5"/>
  <c r="O17" i="5"/>
  <c r="O19" i="5"/>
  <c r="M19" i="5"/>
  <c r="K19" i="5"/>
  <c r="J29" i="5"/>
  <c r="O29" i="5" s="1"/>
  <c r="J33" i="5"/>
  <c r="O33" i="5" s="1"/>
  <c r="J42" i="5"/>
  <c r="O42" i="5" s="1"/>
  <c r="J44" i="5"/>
  <c r="O44" i="5" s="1"/>
  <c r="P12" i="5"/>
  <c r="P20" i="5" s="1"/>
  <c r="J46" i="5"/>
  <c r="O41" i="5"/>
  <c r="O46" i="5" s="1"/>
  <c r="O18" i="5"/>
  <c r="O13" i="5"/>
  <c r="K15" i="5"/>
  <c r="M15" i="5"/>
  <c r="K17" i="5"/>
  <c r="P17" i="5" s="1"/>
  <c r="K18" i="5"/>
  <c r="K13" i="5"/>
  <c r="K14" i="5"/>
  <c r="M14" i="5"/>
  <c r="P59" i="4"/>
  <c r="N52" i="4"/>
  <c r="M52" i="4"/>
  <c r="M56" i="4" s="1"/>
  <c r="L52" i="4"/>
  <c r="L55" i="4" s="1"/>
  <c r="N45" i="4"/>
  <c r="L45" i="4"/>
  <c r="H45" i="4"/>
  <c r="J45" i="4"/>
  <c r="L44" i="4"/>
  <c r="H44" i="4"/>
  <c r="N43" i="4"/>
  <c r="H43" i="4"/>
  <c r="J43" i="4" s="1"/>
  <c r="N42" i="4"/>
  <c r="L42" i="4"/>
  <c r="H42" i="4"/>
  <c r="J42" i="4" s="1"/>
  <c r="N41" i="4"/>
  <c r="N46" i="4" s="1"/>
  <c r="L41" i="4"/>
  <c r="H41" i="4"/>
  <c r="J41" i="4" s="1"/>
  <c r="M39" i="4"/>
  <c r="K39" i="4"/>
  <c r="I39" i="4"/>
  <c r="N33" i="4"/>
  <c r="L33" i="4"/>
  <c r="H33" i="4"/>
  <c r="G33" i="4"/>
  <c r="F33" i="4"/>
  <c r="N32" i="4"/>
  <c r="L32" i="4"/>
  <c r="H32" i="4"/>
  <c r="F32" i="4"/>
  <c r="J32" i="4" s="1"/>
  <c r="N31" i="4"/>
  <c r="L31" i="4"/>
  <c r="G31" i="4"/>
  <c r="F31" i="4"/>
  <c r="H30" i="4"/>
  <c r="F30" i="4"/>
  <c r="J30" i="4" s="1"/>
  <c r="L29" i="4"/>
  <c r="H29" i="4"/>
  <c r="G29" i="4"/>
  <c r="M27" i="4"/>
  <c r="K27" i="4"/>
  <c r="I19" i="4"/>
  <c r="H19" i="4"/>
  <c r="G19" i="4"/>
  <c r="I18" i="4"/>
  <c r="K18" i="4" s="1"/>
  <c r="H18" i="4"/>
  <c r="G18" i="4"/>
  <c r="I17" i="4"/>
  <c r="O17" i="4" s="1"/>
  <c r="H17" i="4"/>
  <c r="G17" i="4"/>
  <c r="I16" i="4"/>
  <c r="O16" i="4" s="1"/>
  <c r="H16" i="4"/>
  <c r="G16" i="4"/>
  <c r="I15" i="4"/>
  <c r="H15" i="4"/>
  <c r="G15" i="4"/>
  <c r="I14" i="4"/>
  <c r="H14" i="4"/>
  <c r="G14" i="4"/>
  <c r="I13" i="4"/>
  <c r="H13" i="4"/>
  <c r="G13" i="4"/>
  <c r="I12" i="4"/>
  <c r="H12" i="4"/>
  <c r="G12" i="4"/>
  <c r="N10" i="4"/>
  <c r="L10" i="4"/>
  <c r="J10" i="4"/>
  <c r="F18" i="3"/>
  <c r="B10" i="3"/>
  <c r="I41" i="2"/>
  <c r="I39" i="2"/>
  <c r="D23" i="2"/>
  <c r="B23" i="2"/>
  <c r="B24" i="2" s="1"/>
  <c r="C22" i="2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N19" i="2"/>
  <c r="B19" i="2"/>
  <c r="N18" i="2"/>
  <c r="N17" i="2"/>
  <c r="N16" i="2"/>
  <c r="N15" i="2"/>
  <c r="I11" i="2"/>
  <c r="J11" i="2" s="1"/>
  <c r="I10" i="2"/>
  <c r="J10" i="2" s="1"/>
  <c r="I9" i="2"/>
  <c r="J9" i="2" s="1"/>
  <c r="I8" i="2"/>
  <c r="J8" i="2" s="1"/>
  <c r="I7" i="2"/>
  <c r="J7" i="2" s="1"/>
  <c r="I6" i="2"/>
  <c r="J6" i="2" s="1"/>
  <c r="I5" i="2"/>
  <c r="J5" i="2" s="1"/>
  <c r="I4" i="2"/>
  <c r="J4" i="2" s="1"/>
  <c r="M2" i="2"/>
  <c r="L10" i="2" s="1"/>
  <c r="N9" i="2" s="1"/>
  <c r="O45" i="4" l="1"/>
  <c r="O32" i="4"/>
  <c r="I43" i="2"/>
  <c r="J33" i="4"/>
  <c r="J34" i="5"/>
  <c r="O34" i="5"/>
  <c r="B25" i="2"/>
  <c r="J29" i="4"/>
  <c r="O29" i="4" s="1"/>
  <c r="L30" i="4"/>
  <c r="L34" i="4" s="1"/>
  <c r="P14" i="5"/>
  <c r="K20" i="5"/>
  <c r="M20" i="5"/>
  <c r="P19" i="5"/>
  <c r="P16" i="5"/>
  <c r="J31" i="4"/>
  <c r="O31" i="4" s="1"/>
  <c r="O20" i="5"/>
  <c r="P13" i="5"/>
  <c r="P15" i="5"/>
  <c r="P18" i="5"/>
  <c r="O42" i="4"/>
  <c r="L46" i="4"/>
  <c r="O43" i="4"/>
  <c r="K12" i="4"/>
  <c r="O12" i="4"/>
  <c r="M12" i="4"/>
  <c r="O13" i="4"/>
  <c r="M13" i="4"/>
  <c r="K13" i="4"/>
  <c r="K14" i="4"/>
  <c r="O14" i="4"/>
  <c r="M14" i="4"/>
  <c r="M15" i="4"/>
  <c r="O15" i="4"/>
  <c r="O19" i="4"/>
  <c r="M19" i="4"/>
  <c r="K19" i="4"/>
  <c r="O33" i="4"/>
  <c r="J44" i="4"/>
  <c r="O44" i="4" s="1"/>
  <c r="L56" i="4"/>
  <c r="N55" i="4"/>
  <c r="N56" i="4"/>
  <c r="N54" i="4"/>
  <c r="O41" i="4"/>
  <c r="K17" i="4"/>
  <c r="M18" i="4"/>
  <c r="L6" i="2"/>
  <c r="L11" i="2"/>
  <c r="L4" i="2"/>
  <c r="L9" i="2"/>
  <c r="K16" i="4"/>
  <c r="M17" i="4"/>
  <c r="O18" i="4"/>
  <c r="M55" i="4"/>
  <c r="L7" i="2"/>
  <c r="K15" i="4"/>
  <c r="M16" i="4"/>
  <c r="N34" i="4"/>
  <c r="L5" i="2"/>
  <c r="L54" i="4"/>
  <c r="L8" i="2"/>
  <c r="N8" i="2" s="1"/>
  <c r="D24" i="2" a="1"/>
  <c r="M53" i="4" l="1"/>
  <c r="P15" i="4"/>
  <c r="P12" i="4"/>
  <c r="P20" i="4" s="1"/>
  <c r="M20" i="4"/>
  <c r="O20" i="4"/>
  <c r="P17" i="4"/>
  <c r="O56" i="4"/>
  <c r="O30" i="4"/>
  <c r="F10" i="3" s="1"/>
  <c r="D24" i="2"/>
  <c r="B26" i="2"/>
  <c r="F9" i="3"/>
  <c r="N53" i="4"/>
  <c r="N57" i="4" s="1"/>
  <c r="M57" i="4"/>
  <c r="O55" i="4"/>
  <c r="J34" i="4"/>
  <c r="L53" i="4" s="1"/>
  <c r="J46" i="4"/>
  <c r="O46" i="4"/>
  <c r="P19" i="4"/>
  <c r="P14" i="4"/>
  <c r="P13" i="4"/>
  <c r="O54" i="4"/>
  <c r="K20" i="4"/>
  <c r="P16" i="4"/>
  <c r="P18" i="4"/>
  <c r="D25" i="2" a="1"/>
  <c r="O34" i="4" l="1"/>
  <c r="F20" i="3"/>
  <c r="D25" i="2"/>
  <c r="B27" i="2"/>
  <c r="O53" i="4"/>
  <c r="O57" i="4" s="1"/>
  <c r="D22" i="1" s="1"/>
  <c r="D26" i="2" a="1"/>
  <c r="D26" i="2" l="1"/>
  <c r="B28" i="2"/>
  <c r="L57" i="4"/>
  <c r="D27" i="2" a="1"/>
  <c r="D27" i="2" l="1"/>
  <c r="B29" i="2"/>
  <c r="D28" i="2" a="1"/>
  <c r="D28" i="2" l="1"/>
  <c r="B30" i="2"/>
  <c r="D29" i="2" a="1"/>
  <c r="D29" i="2" l="1"/>
  <c r="B31" i="2"/>
  <c r="D30" i="2" a="1"/>
  <c r="D30" i="2" l="1"/>
  <c r="B32" i="2"/>
  <c r="D31" i="2" a="1"/>
  <c r="D32" i="2" a="1"/>
  <c r="D31" i="2" l="1"/>
  <c r="D32" i="2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<sst xmlns="http://schemas.openxmlformats.org/spreadsheetml/2006/main" count="291" uniqueCount="155">
  <si>
    <t>PROPOSTA DE ORÇAMENTO</t>
  </si>
  <si>
    <t>Tipologia do Projecto</t>
  </si>
  <si>
    <t>Data de Início (dd/mm/aaaa)</t>
  </si>
  <si>
    <t>Financiamento máximo</t>
  </si>
  <si>
    <t>INFORMAÇÃO DO PROJETO</t>
  </si>
  <si>
    <t>Acrónimo</t>
  </si>
  <si>
    <t>Título do projecto</t>
  </si>
  <si>
    <t>Investigador Responsável (IR)</t>
  </si>
  <si>
    <t>Co-Investigador Responsável (co-IR)</t>
  </si>
  <si>
    <t>Unidade / Grupo  de Investigação</t>
  </si>
  <si>
    <t>Financiamento total</t>
  </si>
  <si>
    <t>INSTRUÇÕES</t>
  </si>
  <si>
    <r>
      <rPr>
        <sz val="11"/>
        <color rgb="FF000000"/>
        <rFont val="Calibri"/>
        <family val="2"/>
      </rPr>
      <t xml:space="preserve">      &gt;&gt; Antes de proceder à submissão da sua candidatura terá de preencher este ficheiro e enviá-lo para o GIPO, para validação do orçamento, para o email: </t>
    </r>
    <r>
      <rPr>
        <b/>
        <u/>
        <sz val="11"/>
        <color rgb="FF000000"/>
        <rFont val="Calibri"/>
        <family val="2"/>
      </rPr>
      <t xml:space="preserve">gipo@ulusofona.pt, com cc do ILIND (ilind@ulusofona.pt);
</t>
    </r>
    <r>
      <rPr>
        <sz val="11"/>
        <color rgb="FF000000"/>
        <rFont val="Calibri"/>
        <family val="2"/>
      </rPr>
      <t xml:space="preserve">      &gt;&gt; No caso de IRs pertencentes a UI&amp;Ds que dispõem de apoio interno organizado (Gestor de Ciência), o envio de candidaturas deve ser realizado através desse apoio para facilitar a contabilização de candidaturas e a articulação com o GIPO;
      &gt;&gt; Caso esse apoio não exista, o IR deverá enviar diretamente ao GIPO;
      &gt;&gt; A COFAC reserva-se o direito de não aceitar candidaturas cujo orçamento não tinha sido validado previamente pelo GIPO.</t>
    </r>
  </si>
  <si>
    <t>Contactos importantes para esclarecimentos de dúvidas:</t>
  </si>
  <si>
    <t>ILIND - ilind@ulusofona.pt</t>
  </si>
  <si>
    <t>GIPO - gipo@ulusofona.pt</t>
  </si>
  <si>
    <t>Indicações</t>
  </si>
  <si>
    <t>&gt;&gt; Este documento deve ser transferido e nunca devem editado diretamente na intranet</t>
  </si>
  <si>
    <t>&gt;&gt; Aconselhamos o preenchimento das células por ordem sequencial de linha por forma a maximizar o apoio que o formulário pode dar no pré-preenchimento dos campos seguintes. O ficheiro está elaborado por forma a apresentar cálculos automáticos à medida que for sendo introduzida informação com uma prévia validação;</t>
  </si>
  <si>
    <t>&gt;&gt; Ter em atenção os alertas.</t>
  </si>
  <si>
    <t>&gt;&gt; Preencher células assinaladas a branco (sem fundo). Alguns campos estão associados a listas pré-definidas;</t>
  </si>
  <si>
    <t>Missões</t>
  </si>
  <si>
    <t xml:space="preserve">Viagem </t>
  </si>
  <si>
    <t>Estadia</t>
  </si>
  <si>
    <t>Diária</t>
  </si>
  <si>
    <t>Internacional Europa</t>
  </si>
  <si>
    <t>Perfil a contratar</t>
  </si>
  <si>
    <t>Valor Remuneração Base (Vencimento Bruto)</t>
  </si>
  <si>
    <t>Subsidio Alimentação/Anual</t>
  </si>
  <si>
    <t>Custo Médio Mensal 
(12 meses)</t>
  </si>
  <si>
    <t>N contratações</t>
  </si>
  <si>
    <t>Internacional Intercontinental</t>
  </si>
  <si>
    <t>Listas RH</t>
  </si>
  <si>
    <t>Nacional</t>
  </si>
  <si>
    <t>Investigador Coordenador em dedicação exclusiva</t>
  </si>
  <si>
    <t>Investigador Principal com habilitação ou agregação em dedicação exclusiva</t>
  </si>
  <si>
    <t>Participação HEI Lab</t>
  </si>
  <si>
    <t>Amortization Period 
(Years)</t>
  </si>
  <si>
    <t>Investigador Principal/Investigador Auxiliar com habilitação ou agregação em dedicação exclusiva</t>
  </si>
  <si>
    <t>Instituição Principal</t>
  </si>
  <si>
    <t>Investigador Auxiliar em dedicação exclusiva</t>
  </si>
  <si>
    <t>Validação PEX</t>
  </si>
  <si>
    <t>Instituição Participante</t>
  </si>
  <si>
    <t>Doutorado de nível inicial em dedicação exclusiva</t>
  </si>
  <si>
    <t>Assistente de Investigação em tempo integral</t>
  </si>
  <si>
    <t>Contrato Técnico Superior (licenciado ou mestre)</t>
  </si>
  <si>
    <t>Tipologia de projecto</t>
  </si>
  <si>
    <t>Duração Meses</t>
  </si>
  <si>
    <t xml:space="preserve">Contrato técnico Administrativo </t>
  </si>
  <si>
    <t>Exploratório</t>
  </si>
  <si>
    <t>PTDC</t>
  </si>
  <si>
    <t>Tipo de Bolsa</t>
  </si>
  <si>
    <t>Valor Mensal da Bolsa</t>
  </si>
  <si>
    <t>Seguro Social Voluntário Mensal</t>
  </si>
  <si>
    <t>Seguro Acidentes Pessoais (Anual)</t>
  </si>
  <si>
    <t>LaCaixa Social</t>
  </si>
  <si>
    <t>FCT</t>
  </si>
  <si>
    <t>Erasmus+</t>
  </si>
  <si>
    <t>(BPD - FCT) Bolsa de Investigação Pós-Doutoral</t>
  </si>
  <si>
    <t>Se outro, especificar tipologia de projecto</t>
  </si>
  <si>
    <t>(BI - FCT) Bolsa de Investigação Doutores</t>
  </si>
  <si>
    <t>(BI - FCT) Bolsa de Investigação Mestres</t>
  </si>
  <si>
    <t>(BI - FCT) Bolsa de Investigação Licenciado</t>
  </si>
  <si>
    <t>estipulado</t>
  </si>
  <si>
    <t>(BIC - FCT) Bolsas de Iniciação Científica</t>
  </si>
  <si>
    <t>(BIPD- COFAC) Bolsas de investigação pós-doutoral</t>
  </si>
  <si>
    <t>Entidades Parceiras</t>
  </si>
  <si>
    <t>Ref lista</t>
  </si>
  <si>
    <t>Ref orç</t>
  </si>
  <si>
    <t>Lista</t>
  </si>
  <si>
    <t>COFAC</t>
  </si>
  <si>
    <t>(BI- COFAC) Bolsas de investigação</t>
  </si>
  <si>
    <t>(BIC- COFAC) Bolsas de iniciação científica</t>
  </si>
  <si>
    <t>Parceiro 1 / principal</t>
  </si>
  <si>
    <t>(BAGI – COFAC) Bolsa de apoio e gestão investigação</t>
  </si>
  <si>
    <t>Parceiro 2</t>
  </si>
  <si>
    <t>Parceiro 3</t>
  </si>
  <si>
    <t>Parceiro 4</t>
  </si>
  <si>
    <t>Parceiro 5</t>
  </si>
  <si>
    <t>Parceiro 6</t>
  </si>
  <si>
    <t>Parceiro 7</t>
  </si>
  <si>
    <t>Não programado a partir do 7 parceiro, atenção 1ª condição na formula Validação B8</t>
  </si>
  <si>
    <t>Parceiro 8</t>
  </si>
  <si>
    <t>Parceiro 9</t>
  </si>
  <si>
    <t>Parceiro 10</t>
  </si>
  <si>
    <t>Equipa</t>
  </si>
  <si>
    <t>anos do projecto</t>
  </si>
  <si>
    <t>PI</t>
  </si>
  <si>
    <t>Entidade Financiadora</t>
  </si>
  <si>
    <t>data de inicio</t>
  </si>
  <si>
    <t>Anos</t>
  </si>
  <si>
    <t>Team Member</t>
  </si>
  <si>
    <t>Fundação para a Ciência e Tecnologia</t>
  </si>
  <si>
    <t>Fundação La Caixa</t>
  </si>
  <si>
    <t>Duração meses</t>
  </si>
  <si>
    <t>Fundção Bial</t>
  </si>
  <si>
    <t>EU</t>
  </si>
  <si>
    <t>Fim do Projecto</t>
  </si>
  <si>
    <t>Se outro, especificar entidade financiadora</t>
  </si>
  <si>
    <t>Taxa OH</t>
  </si>
  <si>
    <t>Lista de tarefas</t>
  </si>
  <si>
    <t xml:space="preserve">Número de tarefas </t>
  </si>
  <si>
    <t>Lista de Tarefas</t>
  </si>
  <si>
    <t>Ordem</t>
  </si>
  <si>
    <t>Designação</t>
  </si>
  <si>
    <t xml:space="preserve">Data de ínicio </t>
  </si>
  <si>
    <t>Duração (meses)</t>
  </si>
  <si>
    <t>Budget</t>
  </si>
  <si>
    <t>TOTAL</t>
  </si>
  <si>
    <r>
      <rPr>
        <b/>
        <sz val="11"/>
        <color rgb="FF000000"/>
        <rFont val="Calibri"/>
        <family val="2"/>
      </rPr>
      <t xml:space="preserve">      &gt;&gt;</t>
    </r>
    <r>
      <rPr>
        <sz val="11"/>
        <color rgb="FF000000"/>
        <rFont val="Calibri"/>
        <family val="2"/>
      </rPr>
      <t xml:space="preserve"> Este template está </t>
    </r>
    <r>
      <rPr>
        <b/>
        <sz val="11"/>
        <color rgb="FF000000"/>
        <rFont val="Calibri"/>
        <family val="2"/>
      </rPr>
      <t xml:space="preserve">formatado </t>
    </r>
    <r>
      <rPr>
        <sz val="11"/>
        <color rgb="FF000000"/>
        <rFont val="Calibri"/>
        <family val="2"/>
      </rPr>
      <t xml:space="preserve">para o nº de  tarefas entre </t>
    </r>
    <r>
      <rPr>
        <b/>
        <sz val="11"/>
        <color rgb="FF000000"/>
        <rFont val="Calibri"/>
        <family val="2"/>
      </rPr>
      <t>1 a 10</t>
    </r>
    <r>
      <rPr>
        <sz val="11"/>
        <color rgb="FF000000"/>
        <rFont val="Calibri"/>
        <family val="2"/>
      </rPr>
      <t xml:space="preserve">, caso o seu projeto inclua mais do que 10 tarefas, </t>
    </r>
    <r>
      <rPr>
        <b/>
        <sz val="11"/>
        <color rgb="FF000000"/>
        <rFont val="Calibri"/>
        <family val="2"/>
      </rPr>
      <t xml:space="preserve">contacte o ILIND </t>
    </r>
    <r>
      <rPr>
        <sz val="11"/>
        <color rgb="FF000000"/>
        <rFont val="Calibri"/>
        <family val="2"/>
      </rPr>
      <t>para reformatação do template;</t>
    </r>
  </si>
  <si>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     &gt;&gt; </t>
    </r>
    <r>
      <rPr>
        <sz val="11"/>
        <color rgb="FF000000"/>
        <rFont val="Calibri"/>
        <family val="2"/>
      </rPr>
      <t xml:space="preserve">Em designação coloque o </t>
    </r>
    <r>
      <rPr>
        <b/>
        <sz val="11"/>
        <color rgb="FF000000"/>
        <rFont val="Calibri"/>
        <family val="2"/>
      </rPr>
      <t>título da tarefa</t>
    </r>
    <r>
      <rPr>
        <sz val="11"/>
        <color rgb="FF000000"/>
        <rFont val="Calibri"/>
        <family val="2"/>
      </rPr>
      <t>.</t>
    </r>
  </si>
  <si>
    <t>Tabela Orçamento</t>
  </si>
  <si>
    <t>Os valores a inserir na plataforma serão os que constam nas colunas a azul, assim como o nº total de meses que cada pessoa vai trabalhar no projeto</t>
  </si>
  <si>
    <r>
      <rPr>
        <b/>
        <sz val="12"/>
        <color theme="1"/>
        <rFont val="Calibri"/>
        <family val="2"/>
      </rPr>
      <t xml:space="preserve">Custos Pessoal Temporário - Investigadores  </t>
    </r>
    <r>
      <rPr>
        <sz val="12"/>
        <color theme="1"/>
        <rFont val="Calibri"/>
        <family val="2"/>
      </rPr>
      <t>(Novas contratações)</t>
    </r>
  </si>
  <si>
    <t>Parceiro</t>
  </si>
  <si>
    <t>Custo envolvido (Rem.+SS+Sub.Alimentação)</t>
  </si>
  <si>
    <t>Nº Meses</t>
  </si>
  <si>
    <t>Valor</t>
  </si>
  <si>
    <r>
      <rPr>
        <b/>
        <sz val="12"/>
        <color theme="1"/>
        <rFont val="Calibri"/>
        <family val="2"/>
      </rPr>
      <t xml:space="preserve">Custos Pessoal Temporário - Bolsas </t>
    </r>
    <r>
      <rPr>
        <sz val="12"/>
        <color theme="1"/>
        <rFont val="Calibri"/>
        <family val="2"/>
      </rPr>
      <t xml:space="preserve"> (Novas contratações )</t>
    </r>
  </si>
  <si>
    <t>BOLSAS FCT</t>
  </si>
  <si>
    <r>
      <rPr>
        <b/>
        <sz val="11"/>
        <color rgb="FFFFFFFF"/>
        <rFont val="Calibri"/>
        <family val="2"/>
      </rPr>
      <t xml:space="preserve">Ao orçamentar bolseiros segundo o regulamento FCT, devem seguir obrigatoriamente o </t>
    </r>
    <r>
      <rPr>
        <b/>
        <u/>
        <sz val="11"/>
        <color rgb="FFFFFFFF"/>
        <rFont val="Calibri"/>
        <family val="2"/>
      </rPr>
      <t>Regulamento de Bolsas de Investigação da FCT</t>
    </r>
    <r>
      <rPr>
        <b/>
        <sz val="11"/>
        <color rgb="FFFFFFFF"/>
        <rFont val="Calibri"/>
        <family val="2"/>
      </rPr>
      <t xml:space="preserve"> e o</t>
    </r>
    <r>
      <rPr>
        <b/>
        <sz val="11"/>
        <color rgb="FFFFFFFF"/>
        <rFont val="Calibri"/>
        <family val="2"/>
      </rPr>
      <t xml:space="preserve"> </t>
    </r>
    <r>
      <rPr>
        <b/>
        <u/>
        <sz val="11"/>
        <color rgb="FFFFFFFF"/>
        <rFont val="Calibri"/>
        <family val="2"/>
      </rPr>
      <t>Estatuto do Bolseiro de Investigação (EBI)</t>
    </r>
  </si>
  <si>
    <t>Tipo de Despesa</t>
  </si>
  <si>
    <t>NOTA</t>
  </si>
  <si>
    <t>Tarefas</t>
  </si>
  <si>
    <t>Custo envolvido (Bolsa)</t>
  </si>
  <si>
    <t>Recursos Humanos
 Contratação de Bolseiros
REGULAMENTO FCT</t>
  </si>
  <si>
    <t>Ao seguir o Regulamento de Bolsas de Investigação da FCT, é obrigatória a aplicação dos valores por esta estipulados. 
Não é permitida a sua alteração.</t>
  </si>
  <si>
    <t>BOLSAS COFAC</t>
  </si>
  <si>
    <r>
      <rPr>
        <b/>
        <sz val="11"/>
        <color rgb="FFFFFFFF"/>
        <rFont val="Calibri"/>
        <family val="2"/>
      </rPr>
      <t xml:space="preserve">Ao orçamentar bolseiros segundo o regulamento COFAC, deem seguir obrigatoriamente o Regulamento de Bolsas de Investigação </t>
    </r>
    <r>
      <rPr>
        <b/>
        <u/>
        <sz val="11"/>
        <color rgb="FFFFFFFF"/>
        <rFont val="Calibri"/>
        <family val="2"/>
      </rPr>
      <t>(Ordem de Serviço nº.98/2025)</t>
    </r>
    <r>
      <rPr>
        <b/>
        <sz val="11"/>
        <color rgb="FFFFFFFF"/>
        <rFont val="Calibri"/>
        <family val="2"/>
      </rPr>
      <t xml:space="preserve"> e o Estatuto de Bolseiro de Investigação </t>
    </r>
    <r>
      <rPr>
        <b/>
        <sz val="11"/>
        <color rgb="FFF3F3F3"/>
        <rFont val="Calibri"/>
        <family val="2"/>
      </rPr>
      <t>(</t>
    </r>
    <r>
      <rPr>
        <b/>
        <u/>
        <sz val="11"/>
        <color rgb="FFF3F3F3"/>
        <rFont val="Calibri"/>
        <family val="2"/>
      </rPr>
      <t>Ordem de Serviço nº.97/2025)</t>
    </r>
  </si>
  <si>
    <t>Recursos Humanos
 Contratação de Bolseiros
REGULAMENTO COFAC</t>
  </si>
  <si>
    <t>Ao seguir o Regulamento de Bolsas de Investigação da COFAC, é permitida a definição livre dos valores.</t>
  </si>
  <si>
    <t>Outros Custos</t>
  </si>
  <si>
    <t>Tarefa</t>
  </si>
  <si>
    <t>Ano</t>
  </si>
  <si>
    <t>Descrição</t>
  </si>
  <si>
    <t>Classificação das Despesas</t>
  </si>
  <si>
    <t>GERAL</t>
  </si>
  <si>
    <t>Total</t>
  </si>
  <si>
    <t>Recursos Humanos</t>
  </si>
  <si>
    <t>Aquisição de Bens e Serviços</t>
  </si>
  <si>
    <t xml:space="preserve">Instrumentos e Equipamentos Científico </t>
  </si>
  <si>
    <t>Demonstração, promoção e divulgação</t>
  </si>
  <si>
    <t>Valor Máx Orçamento:</t>
  </si>
  <si>
    <t>Consideram-se despesas elegíveis do projeto, devidamente justificadas</t>
  </si>
  <si>
    <t xml:space="preserve">Recursos Humanos </t>
  </si>
  <si>
    <t>Bolsas de investigação para estudantes inscritos em cursos de Licenciatura, Mestrado e/ou Doutoramento das IES Ensino Lusófona;</t>
  </si>
  <si>
    <t>Aquisição de bens e serviços</t>
  </si>
  <si>
    <t>Como por exemplo: reagentes, consumíveis de laboratório, softwares, patentes, etc;</t>
  </si>
  <si>
    <t>Instrumentos e equipamentos científicos</t>
  </si>
  <si>
    <t>Desde que não existentes nas IES Ensino Lusófona e limitados a 10% do financiamento solicitado;</t>
  </si>
  <si>
    <t>Incluindo inscrições em conferências e eventos científicos como oradores, publicação de artigos em revistas científicas internacionais Q1 ou Q2 (peer-reviewed), excluindo revistas predatórias.</t>
  </si>
  <si>
    <t>Provided by ILIND - V1  01/09/2026</t>
  </si>
  <si>
    <t>Seed Funding</t>
  </si>
  <si>
    <t>Bolsas de investigação para estudantes inscritos em cursos de Mestrado e/ou Doutoramento das IES Ensino Lusófona;</t>
  </si>
  <si>
    <t>Duração (de 12 a 18 meses)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</si>
</sst>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[$€-1]"/>
    <numFmt numFmtId="166" formatCode="_-* #,##0.00\ &quot;€&quot;_-;\-* #,##0.00\ &quot;€&quot;_-;_-* &quot;-&quot;??\ &quot;€&quot;_-;_-@"/>
  </numFmts>
  <fonts count="38" x14ac:knownFonts="1">
    <font>
      <sz val="11"/>
      <color theme="1"/>
      <name val="Calibri"/>
      <scheme val="minor"/>
    </font>
    <font>
      <sz val="8"/>
      <color theme="1"/>
      <name val="Calibri"/>
      <family val="2"/>
    </font>
    <font>
      <sz val="8"/>
      <color rgb="FFFFFFFF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rgb="FF3F3F3F"/>
      <name val="Calibri"/>
      <family val="2"/>
    </font>
    <font>
      <sz val="11"/>
      <color rgb="FF3F3F3F"/>
      <name val="Calibri"/>
      <family val="2"/>
    </font>
    <font>
      <b/>
      <sz val="8"/>
      <color theme="1"/>
      <name val="Calibri"/>
      <family val="2"/>
    </font>
    <font>
      <b/>
      <sz val="13"/>
      <color rgb="FFFFFFFF"/>
      <name val="Calibri"/>
      <family val="2"/>
    </font>
    <font>
      <b/>
      <sz val="19"/>
      <color rgb="FFFFFFFF"/>
      <name val="Calibri"/>
      <family val="2"/>
    </font>
    <font>
      <b/>
      <sz val="19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2"/>
      <color theme="0"/>
      <name val="Calibri"/>
      <family val="2"/>
    </font>
    <font>
      <b/>
      <u/>
      <sz val="11"/>
      <color rgb="FFFFFFFF"/>
      <name val="Calibri"/>
      <family val="2"/>
    </font>
    <font>
      <b/>
      <sz val="18"/>
      <color rgb="FF3F3F3F"/>
      <name val="Calibri"/>
      <family val="2"/>
    </font>
    <font>
      <b/>
      <sz val="18"/>
      <color theme="1"/>
      <name val="Calibri"/>
      <family val="2"/>
    </font>
    <font>
      <sz val="9"/>
      <color rgb="FF000000"/>
      <name val="Calibri"/>
      <family val="2"/>
    </font>
    <font>
      <b/>
      <sz val="10"/>
      <color rgb="FFFFFFFF"/>
      <name val="Calibri"/>
      <family val="2"/>
    </font>
    <font>
      <b/>
      <sz val="18"/>
      <color rgb="FFFFFFFF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b/>
      <sz val="16"/>
      <color rgb="FFFFFFFF"/>
      <name val="Calibri"/>
      <family val="2"/>
    </font>
    <font>
      <sz val="14"/>
      <color theme="1"/>
      <name val="Calibri"/>
      <family val="2"/>
    </font>
    <font>
      <sz val="11"/>
      <color rgb="FFFFFFFF"/>
      <name val="Calibri"/>
      <family val="2"/>
    </font>
    <font>
      <sz val="12"/>
      <color rgb="FF222222"/>
      <name val="Calibri"/>
      <family val="2"/>
    </font>
    <font>
      <b/>
      <u/>
      <sz val="11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F3F3F3"/>
      <name val="Calibri"/>
      <family val="2"/>
    </font>
    <font>
      <b/>
      <u/>
      <sz val="11"/>
      <color rgb="FFF3F3F3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9" tint="-0.499984740745262"/>
      <name val="Calibri"/>
      <family val="2"/>
    </font>
    <font>
      <u/>
      <sz val="11"/>
      <color theme="9" tint="-0.499984740745262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BF9000"/>
        <bgColor rgb="FFBF9000"/>
      </patternFill>
    </fill>
    <fill>
      <patternFill patternType="solid">
        <fgColor rgb="FFFFF2CC"/>
        <bgColor rgb="FFFFF2CC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F1C232"/>
        <bgColor rgb="FFF1C232"/>
      </patternFill>
    </fill>
    <fill>
      <patternFill patternType="solid">
        <fgColor theme="0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EEAF6"/>
      </patternFill>
    </fill>
    <fill>
      <patternFill patternType="solid">
        <fgColor theme="9" tint="-0.499984740745262"/>
        <bgColor rgb="FF0B539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1C4587"/>
      </patternFill>
    </fill>
    <fill>
      <patternFill patternType="solid">
        <fgColor theme="9" tint="0.39997558519241921"/>
        <bgColor rgb="FF9CC2E5"/>
      </patternFill>
    </fill>
    <fill>
      <patternFill patternType="solid">
        <fgColor theme="9" tint="0.39997558519241921"/>
        <bgColor indexed="64"/>
      </patternFill>
    </fill>
  </fills>
  <borders count="255">
    <border>
      <left/>
      <right/>
      <top/>
      <bottom/>
      <diagonal/>
    </border>
    <border>
      <left style="thin">
        <color rgb="FFF3F3F3"/>
      </left>
      <right style="thin">
        <color rgb="FFF3F3F3"/>
      </right>
      <top/>
      <bottom/>
      <diagonal/>
    </border>
    <border>
      <left/>
      <right style="medium">
        <color rgb="FF073763"/>
      </right>
      <top style="medium">
        <color rgb="FF073763"/>
      </top>
      <bottom style="medium">
        <color rgb="FF073763"/>
      </bottom>
      <diagonal/>
    </border>
    <border>
      <left/>
      <right style="medium">
        <color rgb="FF073763"/>
      </right>
      <top/>
      <bottom style="medium">
        <color rgb="FF073763"/>
      </bottom>
      <diagonal/>
    </border>
    <border>
      <left style="medium">
        <color rgb="FF073763"/>
      </left>
      <right style="medium">
        <color rgb="FF073763"/>
      </right>
      <top style="medium">
        <color rgb="FF073763"/>
      </top>
      <bottom style="thin">
        <color rgb="FFDEEAF6"/>
      </bottom>
      <diagonal/>
    </border>
    <border>
      <left style="medium">
        <color rgb="FF073763"/>
      </left>
      <right style="medium">
        <color rgb="FF073763"/>
      </right>
      <top style="medium">
        <color rgb="FF073763"/>
      </top>
      <bottom style="hair">
        <color rgb="FF2E75B5"/>
      </bottom>
      <diagonal/>
    </border>
    <border>
      <left style="medium">
        <color rgb="FF073763"/>
      </left>
      <right style="medium">
        <color rgb="FF073763"/>
      </right>
      <top style="thin">
        <color rgb="FFDEEAF6"/>
      </top>
      <bottom style="thin">
        <color rgb="FFDEEAF6"/>
      </bottom>
      <diagonal/>
    </border>
    <border>
      <left style="medium">
        <color rgb="FF073763"/>
      </left>
      <right style="medium">
        <color rgb="FF073763"/>
      </right>
      <top style="hair">
        <color rgb="FF2E75B5"/>
      </top>
      <bottom style="hair">
        <color rgb="FF2E75B5"/>
      </bottom>
      <diagonal/>
    </border>
    <border>
      <left style="medium">
        <color rgb="FF073763"/>
      </left>
      <right style="medium">
        <color rgb="FF073763"/>
      </right>
      <top style="hair">
        <color rgb="FF2E75B5"/>
      </top>
      <bottom/>
      <diagonal/>
    </border>
    <border>
      <left style="medium">
        <color rgb="FF073763"/>
      </left>
      <right style="medium">
        <color rgb="FF073763"/>
      </right>
      <top style="thin">
        <color rgb="FFDEEAF6"/>
      </top>
      <bottom style="medium">
        <color rgb="FF073763"/>
      </bottom>
      <diagonal/>
    </border>
    <border>
      <left style="medium">
        <color rgb="FF073763"/>
      </left>
      <right style="medium">
        <color rgb="FF073763"/>
      </right>
      <top style="hair">
        <color rgb="FF2E75B5"/>
      </top>
      <bottom style="medium">
        <color rgb="FF073763"/>
      </bottom>
      <diagonal/>
    </border>
    <border>
      <left style="medium">
        <color rgb="FF073763"/>
      </left>
      <right/>
      <top style="medium">
        <color rgb="FF073763"/>
      </top>
      <bottom style="medium">
        <color rgb="FF073763"/>
      </bottom>
      <diagonal/>
    </border>
    <border>
      <left style="medium">
        <color rgb="FF073763"/>
      </left>
      <right style="medium">
        <color rgb="FF073763"/>
      </right>
      <top style="medium">
        <color rgb="FF073763"/>
      </top>
      <bottom style="medium">
        <color rgb="FF073763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D70B8"/>
      </left>
      <right/>
      <top style="medium">
        <color rgb="FF1D70B8"/>
      </top>
      <bottom/>
      <diagonal/>
    </border>
    <border>
      <left style="medium">
        <color rgb="FF1D70B8"/>
      </left>
      <right style="hair">
        <color rgb="FF1D70B8"/>
      </right>
      <top style="medium">
        <color rgb="FF1D70B8"/>
      </top>
      <bottom/>
      <diagonal/>
    </border>
    <border>
      <left style="hair">
        <color rgb="FF1D70B8"/>
      </left>
      <right style="hair">
        <color rgb="FF1D70B8"/>
      </right>
      <top style="medium">
        <color rgb="FF1D70B8"/>
      </top>
      <bottom/>
      <diagonal/>
    </border>
    <border>
      <left style="hair">
        <color rgb="FF1D70B8"/>
      </left>
      <right style="medium">
        <color rgb="FF1D70B8"/>
      </right>
      <top style="medium">
        <color rgb="FF1D70B8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1D70B8"/>
      </left>
      <right style="hair">
        <color rgb="FF1D70B8"/>
      </right>
      <top/>
      <bottom/>
      <diagonal/>
    </border>
    <border>
      <left style="hair">
        <color rgb="FF1D70B8"/>
      </left>
      <right style="hair">
        <color rgb="FF1D70B8"/>
      </right>
      <top/>
      <bottom/>
      <diagonal/>
    </border>
    <border>
      <left style="hair">
        <color rgb="FF1D70B8"/>
      </left>
      <right style="medium">
        <color rgb="FF1D70B8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2E75B5"/>
      </left>
      <right/>
      <top style="medium">
        <color rgb="FF2E75B5"/>
      </top>
      <bottom style="hair">
        <color rgb="FF1D70B8"/>
      </bottom>
      <diagonal/>
    </border>
    <border>
      <left style="medium">
        <color rgb="FF2E75B5"/>
      </left>
      <right style="hair">
        <color rgb="FF1D70B8"/>
      </right>
      <top style="medium">
        <color rgb="FF2E75B5"/>
      </top>
      <bottom style="hair">
        <color rgb="FF1D70B8"/>
      </bottom>
      <diagonal/>
    </border>
    <border>
      <left style="hair">
        <color rgb="FF1D70B8"/>
      </left>
      <right style="hair">
        <color rgb="FF1D70B8"/>
      </right>
      <top style="medium">
        <color rgb="FF2E75B5"/>
      </top>
      <bottom style="hair">
        <color rgb="FF1D70B8"/>
      </bottom>
      <diagonal/>
    </border>
    <border>
      <left style="hair">
        <color rgb="FF1D70B8"/>
      </left>
      <right style="medium">
        <color rgb="FF2E75B5"/>
      </right>
      <top style="medium">
        <color rgb="FF2E75B5"/>
      </top>
      <bottom style="hair">
        <color rgb="FF1D70B8"/>
      </bottom>
      <diagonal/>
    </border>
    <border>
      <left style="medium">
        <color rgb="FF2E75B5"/>
      </left>
      <right/>
      <top style="hair">
        <color rgb="FF1D70B8"/>
      </top>
      <bottom style="hair">
        <color rgb="FF1D70B8"/>
      </bottom>
      <diagonal/>
    </border>
    <border>
      <left style="medium">
        <color rgb="FF2E75B5"/>
      </left>
      <right style="hair">
        <color rgb="FF1D70B8"/>
      </right>
      <top style="hair">
        <color rgb="FF1D70B8"/>
      </top>
      <bottom style="hair">
        <color rgb="FF1D70B8"/>
      </bottom>
      <diagonal/>
    </border>
    <border>
      <left style="hair">
        <color rgb="FF1D70B8"/>
      </left>
      <right style="hair">
        <color rgb="FF1D70B8"/>
      </right>
      <top style="hair">
        <color rgb="FF1D70B8"/>
      </top>
      <bottom style="hair">
        <color rgb="FF1D70B8"/>
      </bottom>
      <diagonal/>
    </border>
    <border>
      <left style="hair">
        <color rgb="FF1D70B8"/>
      </left>
      <right style="medium">
        <color rgb="FF2E75B5"/>
      </right>
      <top style="hair">
        <color rgb="FF1D70B8"/>
      </top>
      <bottom style="hair">
        <color rgb="FF1D70B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2E75B5"/>
      </left>
      <right/>
      <top style="hair">
        <color rgb="FF1D70B8"/>
      </top>
      <bottom style="medium">
        <color rgb="FF2E75B5"/>
      </bottom>
      <diagonal/>
    </border>
    <border>
      <left style="medium">
        <color rgb="FF2E75B5"/>
      </left>
      <right style="hair">
        <color rgb="FF1D70B8"/>
      </right>
      <top style="hair">
        <color rgb="FF1D70B8"/>
      </top>
      <bottom style="medium">
        <color rgb="FF2E75B5"/>
      </bottom>
      <diagonal/>
    </border>
    <border>
      <left style="hair">
        <color rgb="FF1D70B8"/>
      </left>
      <right style="hair">
        <color rgb="FF1D70B8"/>
      </right>
      <top style="hair">
        <color rgb="FF1D70B8"/>
      </top>
      <bottom style="medium">
        <color rgb="FF2E75B5"/>
      </bottom>
      <diagonal/>
    </border>
    <border>
      <left style="hair">
        <color rgb="FF1D70B8"/>
      </left>
      <right style="medium">
        <color rgb="FF2E75B5"/>
      </right>
      <top style="hair">
        <color rgb="FF1D70B8"/>
      </top>
      <bottom style="medium">
        <color rgb="FF2E75B5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2E75B5"/>
      </left>
      <right style="hair">
        <color rgb="FF2E75B5"/>
      </right>
      <top style="hair">
        <color rgb="FF2E75B5"/>
      </top>
      <bottom style="medium">
        <color rgb="FF2E75B5"/>
      </bottom>
      <diagonal/>
    </border>
    <border>
      <left style="hair">
        <color rgb="FF2E75B5"/>
      </left>
      <right style="hair">
        <color rgb="FF2E75B5"/>
      </right>
      <top style="hair">
        <color rgb="FF2E75B5"/>
      </top>
      <bottom style="medium">
        <color rgb="FF2E75B5"/>
      </bottom>
      <diagonal/>
    </border>
    <border>
      <left style="hair">
        <color rgb="FF2E75B5"/>
      </left>
      <right style="medium">
        <color rgb="FF2E75B5"/>
      </right>
      <top style="hair">
        <color rgb="FF2E75B5"/>
      </top>
      <bottom style="medium">
        <color rgb="FF2E75B5"/>
      </bottom>
      <diagonal/>
    </border>
    <border>
      <left style="medium">
        <color rgb="FF2E75B5"/>
      </left>
      <right/>
      <top style="hair">
        <color rgb="FF2E75B5"/>
      </top>
      <bottom style="hair">
        <color rgb="FF2E75B5"/>
      </bottom>
      <diagonal/>
    </border>
    <border>
      <left style="medium">
        <color rgb="FF2E75B5"/>
      </left>
      <right style="hair">
        <color rgb="FF2E75B5"/>
      </right>
      <top style="hair">
        <color rgb="FF2E75B5"/>
      </top>
      <bottom style="hair">
        <color rgb="FF2E75B5"/>
      </bottom>
      <diagonal/>
    </border>
    <border>
      <left style="hair">
        <color rgb="FF2E75B5"/>
      </left>
      <right style="hair">
        <color rgb="FF2E75B5"/>
      </right>
      <top style="hair">
        <color rgb="FF2E75B5"/>
      </top>
      <bottom style="hair">
        <color rgb="FF2E75B5"/>
      </bottom>
      <diagonal/>
    </border>
    <border>
      <left style="hair">
        <color rgb="FF2E75B5"/>
      </left>
      <right style="medium">
        <color rgb="FF2E75B5"/>
      </right>
      <top style="hair">
        <color rgb="FF2E75B5"/>
      </top>
      <bottom style="hair">
        <color rgb="FF2E75B5"/>
      </bottom>
      <diagonal/>
    </border>
    <border>
      <left style="medium">
        <color rgb="FF2E75B5"/>
      </left>
      <right/>
      <top style="hair">
        <color rgb="FF2E75B5"/>
      </top>
      <bottom style="medium">
        <color rgb="FF2E75B5"/>
      </bottom>
      <diagonal/>
    </border>
    <border>
      <left style="medium">
        <color rgb="FF2E75B5"/>
      </left>
      <right style="hair">
        <color rgb="FF2E75B5"/>
      </right>
      <top style="medium">
        <color rgb="FF2E75B5"/>
      </top>
      <bottom style="hair">
        <color rgb="FF2E75B5"/>
      </bottom>
      <diagonal/>
    </border>
    <border>
      <left style="hair">
        <color rgb="FF2E75B5"/>
      </left>
      <right style="hair">
        <color rgb="FF2E75B5"/>
      </right>
      <top style="medium">
        <color rgb="FF2E75B5"/>
      </top>
      <bottom style="hair">
        <color rgb="FF2E75B5"/>
      </bottom>
      <diagonal/>
    </border>
    <border>
      <left style="hair">
        <color rgb="FF2E75B5"/>
      </left>
      <right style="medium">
        <color rgb="FF2E75B5"/>
      </right>
      <top style="medium">
        <color rgb="FF2E75B5"/>
      </top>
      <bottom style="hair">
        <color rgb="FF2E75B5"/>
      </bottom>
      <diagonal/>
    </border>
    <border>
      <left style="medium">
        <color rgb="FF2E75B5"/>
      </left>
      <right style="thin">
        <color rgb="FF2E75B5"/>
      </right>
      <top style="medium">
        <color rgb="FF2E75B5"/>
      </top>
      <bottom style="thin">
        <color rgb="FF2E75B5"/>
      </bottom>
      <diagonal/>
    </border>
    <border>
      <left style="thin">
        <color rgb="FF2E75B5"/>
      </left>
      <right style="thin">
        <color rgb="FF2E75B5"/>
      </right>
      <top style="medium">
        <color rgb="FF2E75B5"/>
      </top>
      <bottom style="thin">
        <color rgb="FF2E75B5"/>
      </bottom>
      <diagonal/>
    </border>
    <border>
      <left style="thin">
        <color rgb="FF2E75B5"/>
      </left>
      <right style="medium">
        <color rgb="FF2E75B5"/>
      </right>
      <top style="medium">
        <color rgb="FF2E75B5"/>
      </top>
      <bottom style="thin">
        <color rgb="FF2E75B5"/>
      </bottom>
      <diagonal/>
    </border>
    <border>
      <left style="medium">
        <color rgb="FF2E75B5"/>
      </left>
      <right style="thin">
        <color rgb="FF2E75B5"/>
      </right>
      <top style="thin">
        <color rgb="FF2E75B5"/>
      </top>
      <bottom style="thin">
        <color rgb="FF2E75B5"/>
      </bottom>
      <diagonal/>
    </border>
    <border>
      <left style="thin">
        <color rgb="FF2E75B5"/>
      </left>
      <right style="thin">
        <color rgb="FF2E75B5"/>
      </right>
      <top style="thin">
        <color rgb="FF2E75B5"/>
      </top>
      <bottom style="thin">
        <color rgb="FF2E75B5"/>
      </bottom>
      <diagonal/>
    </border>
    <border>
      <left style="thin">
        <color rgb="FF2E75B5"/>
      </left>
      <right style="medium">
        <color rgb="FF2E75B5"/>
      </right>
      <top style="thin">
        <color rgb="FF2E75B5"/>
      </top>
      <bottom style="thin">
        <color rgb="FF2E75B5"/>
      </bottom>
      <diagonal/>
    </border>
    <border>
      <left style="medium">
        <color rgb="FF2E75B5"/>
      </left>
      <right style="thin">
        <color rgb="FF2E75B5"/>
      </right>
      <top style="thin">
        <color rgb="FF2E75B5"/>
      </top>
      <bottom style="medium">
        <color rgb="FF2E75B5"/>
      </bottom>
      <diagonal/>
    </border>
    <border>
      <left style="thin">
        <color rgb="FF2E75B5"/>
      </left>
      <right style="thin">
        <color rgb="FF2E75B5"/>
      </right>
      <top style="thin">
        <color rgb="FF2E75B5"/>
      </top>
      <bottom style="medium">
        <color rgb="FF2E75B5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2E75B5"/>
      </left>
      <right style="medium">
        <color rgb="FF2E75B5"/>
      </right>
      <top style="medium">
        <color rgb="FF2E75B5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2E75B5"/>
      </left>
      <right style="medium">
        <color rgb="FF2E75B5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73763"/>
      </top>
      <bottom style="medium">
        <color rgb="FF073763"/>
      </bottom>
      <diagonal/>
    </border>
    <border>
      <left style="medium">
        <color rgb="FF073763"/>
      </left>
      <right style="thin">
        <color rgb="FF0B5394"/>
      </right>
      <top style="medium">
        <color rgb="FF073763"/>
      </top>
      <bottom style="medium">
        <color rgb="FF073763"/>
      </bottom>
      <diagonal/>
    </border>
    <border>
      <left style="thin">
        <color rgb="FF0B5394"/>
      </left>
      <right style="thin">
        <color rgb="FF0B5394"/>
      </right>
      <top style="medium">
        <color rgb="FF073763"/>
      </top>
      <bottom style="medium">
        <color rgb="FF073763"/>
      </bottom>
      <diagonal/>
    </border>
    <border>
      <left style="thin">
        <color rgb="FF0B5394"/>
      </left>
      <right style="medium">
        <color rgb="FF073763"/>
      </right>
      <top style="medium">
        <color rgb="FF073763"/>
      </top>
      <bottom style="medium">
        <color rgb="FF073763"/>
      </bottom>
      <diagonal/>
    </border>
    <border>
      <left style="medium">
        <color rgb="FF073763"/>
      </left>
      <right/>
      <top style="medium">
        <color rgb="FF073763"/>
      </top>
      <bottom style="thin">
        <color rgb="FFDEEAF6"/>
      </bottom>
      <diagonal/>
    </border>
    <border>
      <left style="thin">
        <color rgb="FFFFFFFF"/>
      </left>
      <right/>
      <top style="medium">
        <color rgb="FF073763"/>
      </top>
      <bottom style="thin">
        <color rgb="FF073763"/>
      </bottom>
      <diagonal/>
    </border>
    <border>
      <left style="medium">
        <color rgb="FF073763"/>
      </left>
      <right/>
      <top style="thin">
        <color rgb="FFDEEAF6"/>
      </top>
      <bottom style="thin">
        <color rgb="FFDEEAF6"/>
      </bottom>
      <diagonal/>
    </border>
    <border>
      <left style="thin">
        <color rgb="FFFFFFFF"/>
      </left>
      <right/>
      <top/>
      <bottom style="thin">
        <color rgb="FF073763"/>
      </bottom>
      <diagonal/>
    </border>
    <border>
      <left style="thin">
        <color rgb="FFFFFFFF"/>
      </left>
      <right/>
      <top/>
      <bottom style="medium">
        <color rgb="FF073763"/>
      </bottom>
      <diagonal/>
    </border>
    <border>
      <left style="medium">
        <color rgb="FF7F6000"/>
      </left>
      <right/>
      <top style="medium">
        <color rgb="FF7F6000"/>
      </top>
      <bottom style="thin">
        <color rgb="FFFFF2CC"/>
      </bottom>
      <diagonal/>
    </border>
    <border>
      <left/>
      <right/>
      <top style="medium">
        <color rgb="FF7F6000"/>
      </top>
      <bottom style="thin">
        <color rgb="FFFFF2CC"/>
      </bottom>
      <diagonal/>
    </border>
    <border>
      <left/>
      <right style="medium">
        <color rgb="FF7F6000"/>
      </right>
      <top style="medium">
        <color rgb="FF7F6000"/>
      </top>
      <bottom style="thin">
        <color rgb="FFFFF2CC"/>
      </bottom>
      <diagonal/>
    </border>
    <border>
      <left style="medium">
        <color rgb="FF7F6000"/>
      </left>
      <right/>
      <top style="thin">
        <color rgb="FFFFF2CC"/>
      </top>
      <bottom style="medium">
        <color rgb="FF7F6000"/>
      </bottom>
      <diagonal/>
    </border>
    <border>
      <left/>
      <right/>
      <top style="thin">
        <color rgb="FFFFF2CC"/>
      </top>
      <bottom style="medium">
        <color rgb="FF7F6000"/>
      </bottom>
      <diagonal/>
    </border>
    <border>
      <left/>
      <right style="medium">
        <color rgb="FF7F6000"/>
      </right>
      <top style="thin">
        <color rgb="FFFFF2CC"/>
      </top>
      <bottom style="medium">
        <color rgb="FF7F6000"/>
      </bottom>
      <diagonal/>
    </border>
    <border>
      <left/>
      <right/>
      <top style="medium">
        <color rgb="FF1D70B8"/>
      </top>
      <bottom style="hair">
        <color rgb="FF1D70B8"/>
      </bottom>
      <diagonal/>
    </border>
    <border>
      <left style="medium">
        <color rgb="FF1D70B8"/>
      </left>
      <right/>
      <top style="medium">
        <color rgb="FF1D70B8"/>
      </top>
      <bottom style="hair">
        <color rgb="FF1D70B8"/>
      </bottom>
      <diagonal/>
    </border>
    <border>
      <left/>
      <right style="medium">
        <color rgb="FF1D70B8"/>
      </right>
      <top style="medium">
        <color rgb="FF1D70B8"/>
      </top>
      <bottom style="hair">
        <color rgb="FF1D70B8"/>
      </bottom>
      <diagonal/>
    </border>
    <border>
      <left style="medium">
        <color rgb="FF1D70B8"/>
      </left>
      <right style="medium">
        <color rgb="FF1D70B8"/>
      </right>
      <top style="medium">
        <color rgb="FF1D70B8"/>
      </top>
      <bottom/>
      <diagonal/>
    </border>
    <border>
      <left style="hair">
        <color rgb="FF1D70B8"/>
      </left>
      <right/>
      <top style="hair">
        <color rgb="FF1D70B8"/>
      </top>
      <bottom/>
      <diagonal/>
    </border>
    <border>
      <left style="hair">
        <color rgb="FF1D70B8"/>
      </left>
      <right style="medium">
        <color rgb="FF1D70B8"/>
      </right>
      <top style="hair">
        <color rgb="FF1D70B8"/>
      </top>
      <bottom/>
      <diagonal/>
    </border>
    <border>
      <left style="medium">
        <color rgb="FF1D70B8"/>
      </left>
      <right style="medium">
        <color rgb="FF1D70B8"/>
      </right>
      <top/>
      <bottom/>
      <diagonal/>
    </border>
    <border>
      <left style="medium">
        <color rgb="FF2E75B5"/>
      </left>
      <right/>
      <top style="medium">
        <color rgb="FF2E75B5"/>
      </top>
      <bottom style="hair">
        <color rgb="FF2E75B5"/>
      </bottom>
      <diagonal/>
    </border>
    <border>
      <left style="medium">
        <color rgb="FF2E75B5"/>
      </left>
      <right style="hair">
        <color rgb="FF1D70B8"/>
      </right>
      <top style="medium">
        <color rgb="FF2E75B5"/>
      </top>
      <bottom style="hair">
        <color rgb="FF2E75B5"/>
      </bottom>
      <diagonal/>
    </border>
    <border>
      <left style="hair">
        <color rgb="FF1D70B8"/>
      </left>
      <right style="hair">
        <color rgb="FF1D70B8"/>
      </right>
      <top style="medium">
        <color rgb="FF2E75B5"/>
      </top>
      <bottom style="hair">
        <color rgb="FF2E75B5"/>
      </bottom>
      <diagonal/>
    </border>
    <border>
      <left style="hair">
        <color rgb="FF1D70B8"/>
      </left>
      <right style="medium">
        <color rgb="FF2E75B5"/>
      </right>
      <top style="medium">
        <color rgb="FF2E75B5"/>
      </top>
      <bottom style="hair">
        <color rgb="FF2E75B5"/>
      </bottom>
      <diagonal/>
    </border>
    <border>
      <left/>
      <right style="hair">
        <color rgb="FF1D70B8"/>
      </right>
      <top style="medium">
        <color rgb="FF2E75B5"/>
      </top>
      <bottom style="hair">
        <color rgb="FF1D70B8"/>
      </bottom>
      <diagonal/>
    </border>
    <border>
      <left style="hair">
        <color rgb="FF1D70B8"/>
      </left>
      <right/>
      <top style="medium">
        <color rgb="FF2E75B5"/>
      </top>
      <bottom style="hair">
        <color rgb="FF1D70B8"/>
      </bottom>
      <diagonal/>
    </border>
    <border>
      <left style="medium">
        <color rgb="FF1D70B8"/>
      </left>
      <right style="medium">
        <color rgb="FF1D70B8"/>
      </right>
      <top style="medium">
        <color rgb="FF2E75B5"/>
      </top>
      <bottom style="hair">
        <color rgb="FF1D70B8"/>
      </bottom>
      <diagonal/>
    </border>
    <border>
      <left style="medium">
        <color rgb="FF2E75B5"/>
      </left>
      <right style="hair">
        <color rgb="FF1D70B8"/>
      </right>
      <top style="hair">
        <color rgb="FF2E75B5"/>
      </top>
      <bottom style="hair">
        <color rgb="FF2E75B5"/>
      </bottom>
      <diagonal/>
    </border>
    <border>
      <left style="hair">
        <color rgb="FF1D70B8"/>
      </left>
      <right style="hair">
        <color rgb="FF1D70B8"/>
      </right>
      <top style="hair">
        <color rgb="FF2E75B5"/>
      </top>
      <bottom style="hair">
        <color rgb="FF2E75B5"/>
      </bottom>
      <diagonal/>
    </border>
    <border>
      <left style="hair">
        <color rgb="FF1D70B8"/>
      </left>
      <right style="medium">
        <color rgb="FF2E75B5"/>
      </right>
      <top style="hair">
        <color rgb="FF2E75B5"/>
      </top>
      <bottom style="hair">
        <color rgb="FF2E75B5"/>
      </bottom>
      <diagonal/>
    </border>
    <border>
      <left/>
      <right style="hair">
        <color rgb="FF1D70B8"/>
      </right>
      <top style="hair">
        <color rgb="FF1D70B8"/>
      </top>
      <bottom style="hair">
        <color rgb="FF1D70B8"/>
      </bottom>
      <diagonal/>
    </border>
    <border>
      <left style="medium">
        <color rgb="FF1D70B8"/>
      </left>
      <right style="medium">
        <color rgb="FF1D70B8"/>
      </right>
      <top style="hair">
        <color rgb="FF1D70B8"/>
      </top>
      <bottom style="hair">
        <color rgb="FF1D70B8"/>
      </bottom>
      <diagonal/>
    </border>
    <border>
      <left style="medium">
        <color rgb="FF1D70B8"/>
      </left>
      <right style="hair">
        <color rgb="FF1D70B8"/>
      </right>
      <top style="hair">
        <color rgb="FF1D70B8"/>
      </top>
      <bottom style="hair">
        <color rgb="FF1D70B8"/>
      </bottom>
      <diagonal/>
    </border>
    <border>
      <left style="medium">
        <color rgb="FF2E75B5"/>
      </left>
      <right/>
      <top style="hair">
        <color rgb="FF2E75B5"/>
      </top>
      <bottom/>
      <diagonal/>
    </border>
    <border>
      <left style="medium">
        <color rgb="FF2E75B5"/>
      </left>
      <right/>
      <top style="hair">
        <color rgb="FF1D70B8"/>
      </top>
      <bottom/>
      <diagonal/>
    </border>
    <border>
      <left style="medium">
        <color rgb="FF2E75B5"/>
      </left>
      <right style="hair">
        <color rgb="FF1D70B8"/>
      </right>
      <top style="hair">
        <color rgb="FF2E75B5"/>
      </top>
      <bottom/>
      <diagonal/>
    </border>
    <border>
      <left style="hair">
        <color rgb="FF1D70B8"/>
      </left>
      <right style="hair">
        <color rgb="FF1D70B8"/>
      </right>
      <top style="hair">
        <color rgb="FF2E75B5"/>
      </top>
      <bottom/>
      <diagonal/>
    </border>
    <border>
      <left style="hair">
        <color rgb="FF1D70B8"/>
      </left>
      <right style="medium">
        <color rgb="FF2E75B5"/>
      </right>
      <top style="hair">
        <color rgb="FF2E75B5"/>
      </top>
      <bottom/>
      <diagonal/>
    </border>
    <border>
      <left/>
      <right style="hair">
        <color rgb="FF1D70B8"/>
      </right>
      <top style="hair">
        <color rgb="FF1D70B8"/>
      </top>
      <bottom/>
      <diagonal/>
    </border>
    <border>
      <left style="medium">
        <color rgb="FF1D70B8"/>
      </left>
      <right style="hair">
        <color rgb="FF1D70B8"/>
      </right>
      <top style="hair">
        <color rgb="FF1D70B8"/>
      </top>
      <bottom/>
      <diagonal/>
    </border>
    <border>
      <left style="medium">
        <color rgb="FF1D70B8"/>
      </left>
      <right style="medium">
        <color rgb="FF1D70B8"/>
      </right>
      <top style="hair">
        <color rgb="FF1D70B8"/>
      </top>
      <bottom/>
      <diagonal/>
    </border>
    <border>
      <left/>
      <right/>
      <top style="medium">
        <color rgb="FF2E75B5"/>
      </top>
      <bottom/>
      <diagonal/>
    </border>
    <border>
      <left style="medium">
        <color rgb="FF2E75B5"/>
      </left>
      <right style="medium">
        <color rgb="FF2E75B5"/>
      </right>
      <top style="medium">
        <color rgb="FF2E75B5"/>
      </top>
      <bottom style="medium">
        <color rgb="FF2E75B5"/>
      </bottom>
      <diagonal/>
    </border>
    <border>
      <left/>
      <right style="medium">
        <color rgb="FF2E75B5"/>
      </right>
      <top style="medium">
        <color rgb="FF2E75B5"/>
      </top>
      <bottom style="medium">
        <color rgb="FF2E75B5"/>
      </bottom>
      <diagonal/>
    </border>
    <border>
      <left/>
      <right/>
      <top/>
      <bottom style="thin">
        <color theme="0"/>
      </bottom>
      <diagonal/>
    </border>
    <border>
      <left style="medium">
        <color rgb="FF073763"/>
      </left>
      <right/>
      <top style="medium">
        <color rgb="FF073763"/>
      </top>
      <bottom style="thin">
        <color rgb="FF0B5394"/>
      </bottom>
      <diagonal/>
    </border>
    <border>
      <left/>
      <right/>
      <top style="medium">
        <color rgb="FF073763"/>
      </top>
      <bottom style="thin">
        <color rgb="FF0B5394"/>
      </bottom>
      <diagonal/>
    </border>
    <border>
      <left/>
      <right style="medium">
        <color rgb="FF073763"/>
      </right>
      <top style="medium">
        <color rgb="FF073763"/>
      </top>
      <bottom style="thin">
        <color rgb="FF0B5394"/>
      </bottom>
      <diagonal/>
    </border>
    <border>
      <left style="medium">
        <color rgb="FF073763"/>
      </left>
      <right/>
      <top style="thin">
        <color rgb="FF0B5394"/>
      </top>
      <bottom style="medium">
        <color rgb="FF073763"/>
      </bottom>
      <diagonal/>
    </border>
    <border>
      <left/>
      <right/>
      <top style="thin">
        <color rgb="FF0B5394"/>
      </top>
      <bottom style="medium">
        <color rgb="FF073763"/>
      </bottom>
      <diagonal/>
    </border>
    <border>
      <left/>
      <right style="medium">
        <color rgb="FF073763"/>
      </right>
      <top style="thin">
        <color rgb="FF0B5394"/>
      </top>
      <bottom style="medium">
        <color rgb="FF073763"/>
      </bottom>
      <diagonal/>
    </border>
    <border>
      <left style="medium">
        <color rgb="FF073763"/>
      </left>
      <right style="thin">
        <color rgb="FF073763"/>
      </right>
      <top style="medium">
        <color rgb="FF073763"/>
      </top>
      <bottom/>
      <diagonal/>
    </border>
    <border>
      <left style="thin">
        <color rgb="FF073763"/>
      </left>
      <right style="thin">
        <color rgb="FF073763"/>
      </right>
      <top style="medium">
        <color rgb="FF073763"/>
      </top>
      <bottom/>
      <diagonal/>
    </border>
    <border>
      <left style="thin">
        <color rgb="FF073763"/>
      </left>
      <right style="medium">
        <color rgb="FF073763"/>
      </right>
      <top style="medium">
        <color rgb="FF073763"/>
      </top>
      <bottom/>
      <diagonal/>
    </border>
    <border>
      <left style="medium">
        <color rgb="FF073763"/>
      </left>
      <right/>
      <top style="medium">
        <color rgb="FF073763"/>
      </top>
      <bottom style="hair">
        <color rgb="FF1D70B8"/>
      </bottom>
      <diagonal/>
    </border>
    <border>
      <left/>
      <right style="medium">
        <color rgb="FF073763"/>
      </right>
      <top style="medium">
        <color rgb="FF073763"/>
      </top>
      <bottom style="hair">
        <color rgb="FF1D70B8"/>
      </bottom>
      <diagonal/>
    </border>
    <border>
      <left/>
      <right style="medium">
        <color rgb="FF073763"/>
      </right>
      <top style="medium">
        <color rgb="FF073763"/>
      </top>
      <bottom/>
      <diagonal/>
    </border>
    <border>
      <left style="medium">
        <color rgb="FF073763"/>
      </left>
      <right style="thin">
        <color rgb="FF073763"/>
      </right>
      <top/>
      <bottom style="medium">
        <color rgb="FF073763"/>
      </bottom>
      <diagonal/>
    </border>
    <border>
      <left style="thin">
        <color rgb="FF073763"/>
      </left>
      <right style="thin">
        <color rgb="FF073763"/>
      </right>
      <top/>
      <bottom style="medium">
        <color rgb="FF073763"/>
      </bottom>
      <diagonal/>
    </border>
    <border>
      <left style="thin">
        <color rgb="FF073763"/>
      </left>
      <right style="medium">
        <color rgb="FF073763"/>
      </right>
      <top/>
      <bottom style="medium">
        <color rgb="FF073763"/>
      </bottom>
      <diagonal/>
    </border>
    <border>
      <left style="medium">
        <color rgb="FF073763"/>
      </left>
      <right style="hair">
        <color rgb="FF1D70B8"/>
      </right>
      <top style="hair">
        <color rgb="FF1D70B8"/>
      </top>
      <bottom style="medium">
        <color rgb="FF073763"/>
      </bottom>
      <diagonal/>
    </border>
    <border>
      <left style="hair">
        <color rgb="FF1D70B8"/>
      </left>
      <right style="medium">
        <color rgb="FF073763"/>
      </right>
      <top style="hair">
        <color rgb="FF1D70B8"/>
      </top>
      <bottom style="medium">
        <color rgb="FF073763"/>
      </bottom>
      <diagonal/>
    </border>
    <border>
      <left style="medium">
        <color rgb="FF073763"/>
      </left>
      <right style="medium">
        <color rgb="FF073763"/>
      </right>
      <top style="medium">
        <color rgb="FF073763"/>
      </top>
      <bottom/>
      <diagonal/>
    </border>
    <border>
      <left style="medium">
        <color rgb="FF073763"/>
      </left>
      <right style="medium">
        <color rgb="FF073763"/>
      </right>
      <top style="medium">
        <color rgb="FF073763"/>
      </top>
      <bottom style="hair">
        <color rgb="FF1D70B8"/>
      </bottom>
      <diagonal/>
    </border>
    <border>
      <left style="medium">
        <color rgb="FF073763"/>
      </left>
      <right style="hair">
        <color rgb="FF1D70B8"/>
      </right>
      <top style="medium">
        <color rgb="FF073763"/>
      </top>
      <bottom style="hair">
        <color rgb="FF2E75B5"/>
      </bottom>
      <diagonal/>
    </border>
    <border>
      <left style="hair">
        <color rgb="FF1D70B8"/>
      </left>
      <right style="hair">
        <color rgb="FF1D70B8"/>
      </right>
      <top style="medium">
        <color rgb="FF073763"/>
      </top>
      <bottom style="hair">
        <color rgb="FF2E75B5"/>
      </bottom>
      <diagonal/>
    </border>
    <border>
      <left style="hair">
        <color rgb="FF1D70B8"/>
      </left>
      <right style="medium">
        <color rgb="FF073763"/>
      </right>
      <top style="medium">
        <color rgb="FF073763"/>
      </top>
      <bottom style="hair">
        <color rgb="FF2E75B5"/>
      </bottom>
      <diagonal/>
    </border>
    <border>
      <left style="medium">
        <color rgb="FF073763"/>
      </left>
      <right style="hair">
        <color rgb="FF2E75B5"/>
      </right>
      <top style="medium">
        <color rgb="FF073763"/>
      </top>
      <bottom style="hair">
        <color rgb="FF2E75B5"/>
      </bottom>
      <diagonal/>
    </border>
    <border>
      <left style="hair">
        <color rgb="FF2E75B5"/>
      </left>
      <right style="medium">
        <color rgb="FF073763"/>
      </right>
      <top style="medium">
        <color rgb="FF073763"/>
      </top>
      <bottom style="hair">
        <color rgb="FF2E75B5"/>
      </bottom>
      <diagonal/>
    </border>
    <border>
      <left style="medium">
        <color rgb="FF073763"/>
      </left>
      <right/>
      <top/>
      <bottom/>
      <diagonal/>
    </border>
    <border>
      <left style="medium">
        <color rgb="FF073763"/>
      </left>
      <right style="medium">
        <color rgb="FF073763"/>
      </right>
      <top/>
      <bottom/>
      <diagonal/>
    </border>
    <border>
      <left style="medium">
        <color rgb="FF073763"/>
      </left>
      <right style="medium">
        <color rgb="FF073763"/>
      </right>
      <top style="hair">
        <color rgb="FF1D70B8"/>
      </top>
      <bottom style="hair">
        <color rgb="FF1D70B8"/>
      </bottom>
      <diagonal/>
    </border>
    <border>
      <left style="medium">
        <color rgb="FF073763"/>
      </left>
      <right style="hair">
        <color rgb="FF1D70B8"/>
      </right>
      <top style="hair">
        <color rgb="FF2E75B5"/>
      </top>
      <bottom style="hair">
        <color rgb="FF2E75B5"/>
      </bottom>
      <diagonal/>
    </border>
    <border>
      <left style="hair">
        <color rgb="FF1D70B8"/>
      </left>
      <right style="medium">
        <color rgb="FF073763"/>
      </right>
      <top style="hair">
        <color rgb="FF2E75B5"/>
      </top>
      <bottom style="hair">
        <color rgb="FF2E75B5"/>
      </bottom>
      <diagonal/>
    </border>
    <border>
      <left style="medium">
        <color rgb="FF073763"/>
      </left>
      <right style="hair">
        <color rgb="FF2E75B5"/>
      </right>
      <top style="hair">
        <color rgb="FF2E75B5"/>
      </top>
      <bottom style="hair">
        <color rgb="FF2E75B5"/>
      </bottom>
      <diagonal/>
    </border>
    <border>
      <left style="hair">
        <color rgb="FF2E75B5"/>
      </left>
      <right style="medium">
        <color rgb="FF073763"/>
      </right>
      <top style="hair">
        <color rgb="FF2E75B5"/>
      </top>
      <bottom style="hair">
        <color rgb="FF2E75B5"/>
      </bottom>
      <diagonal/>
    </border>
    <border>
      <left style="medium">
        <color rgb="FF073763"/>
      </left>
      <right/>
      <top style="hair">
        <color rgb="FF1D70B8"/>
      </top>
      <bottom style="hair">
        <color rgb="FF1D70B8"/>
      </bottom>
      <diagonal/>
    </border>
    <border>
      <left/>
      <right style="medium">
        <color rgb="FF073763"/>
      </right>
      <top style="hair">
        <color rgb="FF1D70B8"/>
      </top>
      <bottom style="hair">
        <color rgb="FF1D70B8"/>
      </bottom>
      <diagonal/>
    </border>
    <border>
      <left style="medium">
        <color rgb="FF073763"/>
      </left>
      <right/>
      <top/>
      <bottom style="medium">
        <color rgb="FF073763"/>
      </bottom>
      <diagonal/>
    </border>
    <border>
      <left style="medium">
        <color rgb="FF073763"/>
      </left>
      <right style="medium">
        <color rgb="FF073763"/>
      </right>
      <top/>
      <bottom style="medium">
        <color rgb="FF073763"/>
      </bottom>
      <diagonal/>
    </border>
    <border>
      <left style="medium">
        <color rgb="FF073763"/>
      </left>
      <right style="medium">
        <color rgb="FF073763"/>
      </right>
      <top style="hair">
        <color rgb="FF1D70B8"/>
      </top>
      <bottom style="medium">
        <color rgb="FF073763"/>
      </bottom>
      <diagonal/>
    </border>
    <border>
      <left style="medium">
        <color rgb="FF073763"/>
      </left>
      <right style="hair">
        <color rgb="FF1D70B8"/>
      </right>
      <top style="hair">
        <color rgb="FF2E75B5"/>
      </top>
      <bottom style="medium">
        <color rgb="FF073763"/>
      </bottom>
      <diagonal/>
    </border>
    <border>
      <left style="hair">
        <color rgb="FF1D70B8"/>
      </left>
      <right style="hair">
        <color rgb="FF1D70B8"/>
      </right>
      <top style="hair">
        <color rgb="FF2E75B5"/>
      </top>
      <bottom style="medium">
        <color rgb="FF073763"/>
      </bottom>
      <diagonal/>
    </border>
    <border>
      <left style="hair">
        <color rgb="FF1D70B8"/>
      </left>
      <right style="medium">
        <color rgb="FF073763"/>
      </right>
      <top style="hair">
        <color rgb="FF2E75B5"/>
      </top>
      <bottom style="medium">
        <color rgb="FF073763"/>
      </bottom>
      <diagonal/>
    </border>
    <border>
      <left style="medium">
        <color rgb="FF073763"/>
      </left>
      <right style="hair">
        <color rgb="FF2E75B5"/>
      </right>
      <top style="hair">
        <color rgb="FF2E75B5"/>
      </top>
      <bottom style="medium">
        <color rgb="FF073763"/>
      </bottom>
      <diagonal/>
    </border>
    <border>
      <left style="hair">
        <color rgb="FF2E75B5"/>
      </left>
      <right style="medium">
        <color rgb="FF073763"/>
      </right>
      <top style="hair">
        <color rgb="FF2E75B5"/>
      </top>
      <bottom style="medium">
        <color rgb="FF073763"/>
      </bottom>
      <diagonal/>
    </border>
    <border>
      <left style="medium">
        <color rgb="FF073763"/>
      </left>
      <right/>
      <top style="hair">
        <color rgb="FF1D70B8"/>
      </top>
      <bottom style="medium">
        <color rgb="FF073763"/>
      </bottom>
      <diagonal/>
    </border>
    <border>
      <left/>
      <right style="medium">
        <color rgb="FF073763"/>
      </right>
      <top style="hair">
        <color rgb="FF1D70B8"/>
      </top>
      <bottom style="medium">
        <color rgb="FF073763"/>
      </bottom>
      <diagonal/>
    </border>
    <border>
      <left style="medium">
        <color rgb="FF1D70B8"/>
      </left>
      <right/>
      <top style="medium">
        <color rgb="FF073763"/>
      </top>
      <bottom/>
      <diagonal/>
    </border>
    <border>
      <left style="medium">
        <color rgb="FF1D70B8"/>
      </left>
      <right/>
      <top/>
      <bottom/>
      <diagonal/>
    </border>
    <border>
      <left/>
      <right style="medium">
        <color rgb="FF073763"/>
      </right>
      <top/>
      <bottom/>
      <diagonal/>
    </border>
    <border>
      <left/>
      <right/>
      <top style="medium">
        <color rgb="FF073763"/>
      </top>
      <bottom style="hair">
        <color rgb="FF1D70B8"/>
      </bottom>
      <diagonal/>
    </border>
    <border>
      <left/>
      <right/>
      <top style="hair">
        <color rgb="FF1D70B8"/>
      </top>
      <bottom style="hair">
        <color rgb="FF1D70B8"/>
      </bottom>
      <diagonal/>
    </border>
    <border>
      <left/>
      <right/>
      <top style="hair">
        <color rgb="FF1D70B8"/>
      </top>
      <bottom style="medium">
        <color rgb="FF073763"/>
      </bottom>
      <diagonal/>
    </border>
    <border>
      <left style="medium">
        <color rgb="FF073763"/>
      </left>
      <right/>
      <top style="medium">
        <color rgb="FF073763"/>
      </top>
      <bottom/>
      <diagonal/>
    </border>
    <border>
      <left/>
      <right/>
      <top style="medium">
        <color rgb="FF073763"/>
      </top>
      <bottom/>
      <diagonal/>
    </border>
    <border>
      <left/>
      <right/>
      <top/>
      <bottom style="medium">
        <color rgb="FF073763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73763"/>
      </left>
      <right style="hair">
        <color rgb="FF1D70B8"/>
      </right>
      <top style="medium">
        <color rgb="FF073763"/>
      </top>
      <bottom style="hair">
        <color rgb="FF1D70B8"/>
      </bottom>
      <diagonal/>
    </border>
    <border>
      <left style="hair">
        <color rgb="FF1D70B8"/>
      </left>
      <right style="hair">
        <color rgb="FF1D70B8"/>
      </right>
      <top style="medium">
        <color rgb="FF073763"/>
      </top>
      <bottom style="hair">
        <color rgb="FF1D70B8"/>
      </bottom>
      <diagonal/>
    </border>
    <border>
      <left style="hair">
        <color rgb="FF1D70B8"/>
      </left>
      <right/>
      <top style="medium">
        <color rgb="FF073763"/>
      </top>
      <bottom/>
      <diagonal/>
    </border>
    <border>
      <left/>
      <right style="hair">
        <color rgb="FF1D70B8"/>
      </right>
      <top style="medium">
        <color rgb="FF073763"/>
      </top>
      <bottom/>
      <diagonal/>
    </border>
    <border>
      <left style="hair">
        <color rgb="FF1D70B8"/>
      </left>
      <right style="medium">
        <color rgb="FF073763"/>
      </right>
      <top style="medium">
        <color rgb="FF073763"/>
      </top>
      <bottom style="hair">
        <color rgb="FF1D70B8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73763"/>
      </left>
      <right style="hair">
        <color rgb="FF1D70B8"/>
      </right>
      <top style="hair">
        <color rgb="FF1D70B8"/>
      </top>
      <bottom style="hair">
        <color rgb="FF1D70B8"/>
      </bottom>
      <diagonal/>
    </border>
    <border>
      <left style="hair">
        <color rgb="FF1D70B8"/>
      </left>
      <right/>
      <top style="hair">
        <color rgb="FF1D70B8"/>
      </top>
      <bottom style="hair">
        <color rgb="FF1D70B8"/>
      </bottom>
      <diagonal/>
    </border>
    <border>
      <left style="hair">
        <color rgb="FF1D70B8"/>
      </left>
      <right style="medium">
        <color rgb="FF073763"/>
      </right>
      <top style="hair">
        <color rgb="FF1D70B8"/>
      </top>
      <bottom style="hair">
        <color rgb="FF1D70B8"/>
      </bottom>
      <diagonal/>
    </border>
    <border>
      <left/>
      <right/>
      <top/>
      <bottom/>
      <diagonal/>
    </border>
    <border>
      <left style="medium">
        <color rgb="FF7F6000"/>
      </left>
      <right/>
      <top style="medium">
        <color rgb="FF7F6000"/>
      </top>
      <bottom/>
      <diagonal/>
    </border>
    <border>
      <left/>
      <right/>
      <top style="medium">
        <color rgb="FF7F6000"/>
      </top>
      <bottom/>
      <diagonal/>
    </border>
    <border>
      <left/>
      <right style="medium">
        <color rgb="FF7F6000"/>
      </right>
      <top style="medium">
        <color rgb="FF7F6000"/>
      </top>
      <bottom/>
      <diagonal/>
    </border>
    <border>
      <left/>
      <right style="medium">
        <color rgb="FF7F6000"/>
      </right>
      <top/>
      <bottom/>
      <diagonal/>
    </border>
    <border>
      <left style="medium">
        <color rgb="FF7F6000"/>
      </left>
      <right/>
      <top/>
      <bottom style="medium">
        <color rgb="FF7F6000"/>
      </bottom>
      <diagonal/>
    </border>
    <border>
      <left/>
      <right/>
      <top/>
      <bottom style="medium">
        <color rgb="FF7F6000"/>
      </bottom>
      <diagonal/>
    </border>
    <border>
      <left/>
      <right style="medium">
        <color rgb="FF7F6000"/>
      </right>
      <top/>
      <bottom style="medium">
        <color rgb="FF7F6000"/>
      </bottom>
      <diagonal/>
    </border>
    <border>
      <left style="medium">
        <color rgb="FF7F6000"/>
      </left>
      <right/>
      <top/>
      <bottom/>
      <diagonal/>
    </border>
    <border>
      <left style="thin">
        <color rgb="FFFFF2CC"/>
      </left>
      <right/>
      <top style="medium">
        <color rgb="FF7F6000"/>
      </top>
      <bottom/>
      <diagonal/>
    </border>
    <border>
      <left/>
      <right style="thin">
        <color rgb="FFFFF2CC"/>
      </right>
      <top/>
      <bottom/>
      <diagonal/>
    </border>
    <border>
      <left style="thin">
        <color rgb="FFFFF2CC"/>
      </left>
      <right/>
      <top/>
      <bottom/>
      <diagonal/>
    </border>
    <border>
      <left style="medium">
        <color rgb="FF7F6000"/>
      </left>
      <right/>
      <top/>
      <bottom style="thin">
        <color rgb="FFFFF2CC"/>
      </bottom>
      <diagonal/>
    </border>
    <border>
      <left/>
      <right/>
      <top/>
      <bottom style="thin">
        <color rgb="FFFFF2CC"/>
      </bottom>
      <diagonal/>
    </border>
    <border>
      <left/>
      <right style="thin">
        <color rgb="FFFFF2CC"/>
      </right>
      <top/>
      <bottom style="thin">
        <color rgb="FFFFF2CC"/>
      </bottom>
      <diagonal/>
    </border>
    <border>
      <left style="thin">
        <color rgb="FFFFF2CC"/>
      </left>
      <right/>
      <top/>
      <bottom style="thin">
        <color rgb="FFFFF2CC"/>
      </bottom>
      <diagonal/>
    </border>
    <border>
      <left/>
      <right style="medium">
        <color rgb="FF7F6000"/>
      </right>
      <top/>
      <bottom style="thin">
        <color rgb="FFFFF2CC"/>
      </bottom>
      <diagonal/>
    </border>
    <border>
      <left style="medium">
        <color rgb="FF7F6000"/>
      </left>
      <right/>
      <top style="thin">
        <color rgb="FFFFF2CC"/>
      </top>
      <bottom/>
      <diagonal/>
    </border>
    <border>
      <left/>
      <right/>
      <top style="thin">
        <color rgb="FFFFF2CC"/>
      </top>
      <bottom/>
      <diagonal/>
    </border>
    <border>
      <left/>
      <right style="thin">
        <color rgb="FFFFF2CC"/>
      </right>
      <top style="thin">
        <color rgb="FFFFF2CC"/>
      </top>
      <bottom/>
      <diagonal/>
    </border>
    <border>
      <left style="thin">
        <color rgb="FFFFF2CC"/>
      </left>
      <right/>
      <top style="thin">
        <color rgb="FFFFF2CC"/>
      </top>
      <bottom/>
      <diagonal/>
    </border>
    <border>
      <left/>
      <right style="medium">
        <color rgb="FF7F6000"/>
      </right>
      <top style="thin">
        <color rgb="FFFFF2CC"/>
      </top>
      <bottom/>
      <diagonal/>
    </border>
    <border>
      <left style="hair">
        <color rgb="FF1D70B8"/>
      </left>
      <right style="hair">
        <color rgb="FF1D70B8"/>
      </right>
      <top style="hair">
        <color rgb="FF1D70B8"/>
      </top>
      <bottom style="medium">
        <color rgb="FF073763"/>
      </bottom>
      <diagonal/>
    </border>
    <border>
      <left style="hair">
        <color rgb="FF1D70B8"/>
      </left>
      <right/>
      <top style="hair">
        <color rgb="FF1D70B8"/>
      </top>
      <bottom style="medium">
        <color rgb="FF073763"/>
      </bottom>
      <diagonal/>
    </border>
    <border>
      <left/>
      <right style="hair">
        <color rgb="FF1D70B8"/>
      </right>
      <top style="hair">
        <color rgb="FF1D70B8"/>
      </top>
      <bottom style="medium">
        <color rgb="FF073763"/>
      </bottom>
      <diagonal/>
    </border>
    <border>
      <left/>
      <right style="thin">
        <color rgb="FFFFF2CC"/>
      </right>
      <top/>
      <bottom style="medium">
        <color rgb="FF7F6000"/>
      </bottom>
      <diagonal/>
    </border>
    <border>
      <left style="thin">
        <color rgb="FFFFF2CC"/>
      </left>
      <right/>
      <top/>
      <bottom style="medium">
        <color rgb="FF7F6000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/>
      <top/>
      <bottom style="medium">
        <color theme="8" tint="-0.499984740745262"/>
      </bottom>
      <diagonal/>
    </border>
    <border>
      <left/>
      <right style="medium">
        <color theme="8" tint="-0.499984740745262"/>
      </right>
      <top/>
      <bottom style="medium">
        <color theme="8" tint="-0.499984740745262"/>
      </bottom>
      <diagonal/>
    </border>
    <border>
      <left style="medium">
        <color theme="8" tint="-0.499984740745262"/>
      </left>
      <right style="thin">
        <color rgb="FFDEEAF6"/>
      </right>
      <top style="medium">
        <color theme="8" tint="-0.499984740745262"/>
      </top>
      <bottom style="thin">
        <color rgb="FFDEEAF6"/>
      </bottom>
      <diagonal/>
    </border>
    <border>
      <left style="thin">
        <color rgb="FFDEEAF6"/>
      </left>
      <right style="medium">
        <color theme="8" tint="-0.499984740745262"/>
      </right>
      <top style="medium">
        <color theme="8" tint="-0.499984740745262"/>
      </top>
      <bottom style="medium">
        <color rgb="FF1C4587"/>
      </bottom>
      <diagonal/>
    </border>
    <border>
      <left style="medium">
        <color theme="8" tint="-0.499984740745262"/>
      </left>
      <right/>
      <top style="thin">
        <color rgb="FFDEEAF6"/>
      </top>
      <bottom style="thin">
        <color rgb="FFDEEAF6"/>
      </bottom>
      <diagonal/>
    </border>
    <border>
      <left style="medium">
        <color rgb="FF1C4587"/>
      </left>
      <right style="medium">
        <color theme="8" tint="-0.499984740745262"/>
      </right>
      <top style="hair">
        <color rgb="FF2E75B5"/>
      </top>
      <bottom style="hair">
        <color rgb="FF2E75B5"/>
      </bottom>
      <diagonal/>
    </border>
    <border>
      <left style="medium">
        <color rgb="FF1C4587"/>
      </left>
      <right style="medium">
        <color theme="8" tint="-0.499984740745262"/>
      </right>
      <top style="hair">
        <color rgb="FF2E75B5"/>
      </top>
      <bottom/>
      <diagonal/>
    </border>
    <border>
      <left style="medium">
        <color theme="8" tint="-0.499984740745262"/>
      </left>
      <right style="thin">
        <color rgb="FFDEEAF6"/>
      </right>
      <top style="thin">
        <color rgb="FFDEEAF6"/>
      </top>
      <bottom style="medium">
        <color theme="8" tint="-0.499984740745262"/>
      </bottom>
      <diagonal/>
    </border>
    <border>
      <left style="thin">
        <color rgb="FFDEEAF6"/>
      </left>
      <right style="medium">
        <color theme="8" tint="-0.499984740745262"/>
      </right>
      <top style="medium">
        <color rgb="FF073763"/>
      </top>
      <bottom style="medium">
        <color theme="8" tint="-0.499984740745262"/>
      </bottom>
      <diagonal/>
    </border>
    <border>
      <left/>
      <right style="thin">
        <color rgb="FFFFFFFF"/>
      </right>
      <top style="medium">
        <color rgb="FF073763"/>
      </top>
      <bottom style="thin">
        <color rgb="FF073763"/>
      </bottom>
      <diagonal/>
    </border>
    <border>
      <left/>
      <right style="thin">
        <color rgb="FFFFFFFF"/>
      </right>
      <top/>
      <bottom style="thin">
        <color rgb="FF073763"/>
      </bottom>
      <diagonal/>
    </border>
    <border>
      <left/>
      <right style="thin">
        <color rgb="FFFFFFFF"/>
      </right>
      <top/>
      <bottom style="medium">
        <color rgb="FF073763"/>
      </bottom>
      <diagonal/>
    </border>
    <border>
      <left style="medium">
        <color rgb="FF073763"/>
      </left>
      <right/>
      <top style="medium">
        <color rgb="FF073763"/>
      </top>
      <bottom style="thin">
        <color rgb="FF073763"/>
      </bottom>
      <diagonal/>
    </border>
    <border>
      <left style="medium">
        <color rgb="FF073763"/>
      </left>
      <right/>
      <top/>
      <bottom style="thin">
        <color rgb="FF073763"/>
      </bottom>
      <diagonal/>
    </border>
    <border>
      <left style="medium">
        <color rgb="FF543F00"/>
      </left>
      <right style="thin">
        <color rgb="FFFFF2CC"/>
      </right>
      <top style="medium">
        <color rgb="FF543F00"/>
      </top>
      <bottom/>
      <diagonal/>
    </border>
    <border>
      <left style="thin">
        <color rgb="FFFFF2CC"/>
      </left>
      <right style="medium">
        <color rgb="FF543F00"/>
      </right>
      <top style="medium">
        <color rgb="FF543F00"/>
      </top>
      <bottom style="thin">
        <color rgb="FFFFF2CC"/>
      </bottom>
      <diagonal/>
    </border>
    <border>
      <left style="medium">
        <color rgb="FF543F00"/>
      </left>
      <right style="thin">
        <color rgb="FFFFF2CC"/>
      </right>
      <top/>
      <bottom/>
      <diagonal/>
    </border>
    <border>
      <left style="thin">
        <color rgb="FFFFF2CC"/>
      </left>
      <right style="medium">
        <color rgb="FF543F00"/>
      </right>
      <top style="thin">
        <color rgb="FFFFF2CC"/>
      </top>
      <bottom/>
      <diagonal/>
    </border>
    <border>
      <left style="medium">
        <color rgb="FF543F00"/>
      </left>
      <right/>
      <top/>
      <bottom/>
      <diagonal/>
    </border>
    <border>
      <left/>
      <right style="medium">
        <color rgb="FF543F00"/>
      </right>
      <top/>
      <bottom/>
      <diagonal/>
    </border>
    <border>
      <left style="medium">
        <color rgb="FF543F00"/>
      </left>
      <right/>
      <top/>
      <bottom style="medium">
        <color rgb="FF543F00"/>
      </bottom>
      <diagonal/>
    </border>
    <border>
      <left/>
      <right style="medium">
        <color rgb="FF543F00"/>
      </right>
      <top/>
      <bottom style="medium">
        <color rgb="FF543F00"/>
      </bottom>
      <diagonal/>
    </border>
    <border>
      <left style="medium">
        <color rgb="FF543F00"/>
      </left>
      <right/>
      <top style="medium">
        <color rgb="FF543F00"/>
      </top>
      <bottom style="medium">
        <color rgb="FF543F00"/>
      </bottom>
      <diagonal/>
    </border>
    <border>
      <left/>
      <right style="medium">
        <color rgb="FF543F00"/>
      </right>
      <top style="medium">
        <color rgb="FF543F00"/>
      </top>
      <bottom style="medium">
        <color rgb="FF543F00"/>
      </bottom>
      <diagonal/>
    </border>
    <border>
      <left style="medium">
        <color rgb="FF543F00"/>
      </left>
      <right style="thin">
        <color rgb="FFFFF2CC"/>
      </right>
      <top/>
      <bottom style="medium">
        <color rgb="FF543F00"/>
      </bottom>
      <diagonal/>
    </border>
    <border>
      <left style="thin">
        <color rgb="FFFFF2CC"/>
      </left>
      <right style="medium">
        <color rgb="FF543F00"/>
      </right>
      <top style="thin">
        <color rgb="FFFFF2CC"/>
      </top>
      <bottom style="medium">
        <color rgb="FF543F00"/>
      </bottom>
      <diagonal/>
    </border>
    <border>
      <left style="medium">
        <color rgb="FF073763"/>
      </left>
      <right style="medium">
        <color rgb="FF073763"/>
      </right>
      <top style="thin">
        <color rgb="FFDEEAF6"/>
      </top>
      <bottom style="medium">
        <color indexed="64"/>
      </bottom>
      <diagonal/>
    </border>
    <border>
      <left style="medium">
        <color rgb="FF073763"/>
      </left>
      <right/>
      <top style="medium">
        <color rgb="FF073763"/>
      </top>
      <bottom style="thin">
        <color indexed="64"/>
      </bottom>
      <diagonal/>
    </border>
    <border>
      <left/>
      <right/>
      <top style="medium">
        <color rgb="FF073763"/>
      </top>
      <bottom style="thin">
        <color indexed="64"/>
      </bottom>
      <diagonal/>
    </border>
    <border>
      <left/>
      <right style="medium">
        <color rgb="FF073763"/>
      </right>
      <top style="medium">
        <color rgb="FF073763"/>
      </top>
      <bottom style="thin">
        <color indexed="64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4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5" fontId="6" fillId="2" borderId="12" xfId="0" applyNumberFormat="1" applyFont="1" applyFill="1" applyBorder="1" applyAlignment="1">
      <alignment horizontal="center" vertical="center"/>
    </xf>
    <xf numFmtId="0" fontId="6" fillId="4" borderId="13" xfId="0" applyFont="1" applyFill="1" applyBorder="1"/>
    <xf numFmtId="0" fontId="6" fillId="4" borderId="14" xfId="0" applyFont="1" applyFill="1" applyBorder="1"/>
    <xf numFmtId="0" fontId="6" fillId="4" borderId="15" xfId="0" applyFont="1" applyFill="1" applyBorder="1"/>
    <xf numFmtId="166" fontId="4" fillId="0" borderId="0" xfId="0" applyNumberFormat="1" applyFont="1"/>
    <xf numFmtId="0" fontId="4" fillId="0" borderId="0" xfId="0" applyFont="1" applyAlignment="1">
      <alignment wrapText="1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6" fillId="4" borderId="15" xfId="0" applyFont="1" applyFill="1" applyBorder="1" applyAlignment="1">
      <alignment wrapText="1"/>
    </xf>
    <xf numFmtId="1" fontId="4" fillId="0" borderId="23" xfId="0" applyNumberFormat="1" applyFont="1" applyBorder="1"/>
    <xf numFmtId="0" fontId="6" fillId="4" borderId="27" xfId="0" applyFont="1" applyFill="1" applyBorder="1" applyAlignment="1">
      <alignment wrapText="1"/>
    </xf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4" fontId="10" fillId="0" borderId="31" xfId="0" applyNumberFormat="1" applyFont="1" applyBorder="1" applyAlignment="1">
      <alignment horizontal="left" vertical="center"/>
    </xf>
    <xf numFmtId="166" fontId="11" fillId="7" borderId="32" xfId="0" applyNumberFormat="1" applyFont="1" applyFill="1" applyBorder="1" applyAlignment="1">
      <alignment horizontal="right" vertical="center"/>
    </xf>
    <xf numFmtId="166" fontId="11" fillId="7" borderId="33" xfId="0" applyNumberFormat="1" applyFont="1" applyFill="1" applyBorder="1" applyAlignment="1">
      <alignment vertical="center"/>
    </xf>
    <xf numFmtId="166" fontId="11" fillId="7" borderId="34" xfId="0" applyNumberFormat="1" applyFont="1" applyFill="1" applyBorder="1" applyAlignment="1">
      <alignment vertical="center"/>
    </xf>
    <xf numFmtId="4" fontId="10" fillId="0" borderId="35" xfId="0" applyNumberFormat="1" applyFont="1" applyBorder="1" applyAlignment="1">
      <alignment horizontal="left" vertical="center" wrapText="1"/>
    </xf>
    <xf numFmtId="166" fontId="11" fillId="7" borderId="36" xfId="0" applyNumberFormat="1" applyFont="1" applyFill="1" applyBorder="1" applyAlignment="1">
      <alignment horizontal="right" vertical="center"/>
    </xf>
    <xf numFmtId="166" fontId="11" fillId="7" borderId="37" xfId="0" applyNumberFormat="1" applyFont="1" applyFill="1" applyBorder="1" applyAlignment="1">
      <alignment vertical="center"/>
    </xf>
    <xf numFmtId="166" fontId="11" fillId="7" borderId="38" xfId="0" applyNumberFormat="1" applyFont="1" applyFill="1" applyBorder="1" applyAlignment="1">
      <alignment vertical="center"/>
    </xf>
    <xf numFmtId="0" fontId="6" fillId="4" borderId="23" xfId="0" applyFont="1" applyFill="1" applyBorder="1"/>
    <xf numFmtId="0" fontId="12" fillId="4" borderId="39" xfId="0" applyFont="1" applyFill="1" applyBorder="1" applyAlignment="1">
      <alignment horizontal="center" vertical="center" wrapText="1"/>
    </xf>
    <xf numFmtId="0" fontId="4" fillId="0" borderId="40" xfId="0" applyFont="1" applyBorder="1"/>
    <xf numFmtId="4" fontId="10" fillId="0" borderId="35" xfId="0" applyNumberFormat="1" applyFont="1" applyBorder="1" applyAlignment="1">
      <alignment horizontal="left" vertical="center"/>
    </xf>
    <xf numFmtId="0" fontId="6" fillId="0" borderId="0" xfId="0" applyFont="1"/>
    <xf numFmtId="0" fontId="4" fillId="0" borderId="41" xfId="0" applyFont="1" applyBorder="1"/>
    <xf numFmtId="0" fontId="4" fillId="0" borderId="40" xfId="0" applyFont="1" applyBorder="1" applyAlignment="1">
      <alignment horizontal="center" vertical="center"/>
    </xf>
    <xf numFmtId="0" fontId="4" fillId="0" borderId="0" xfId="0" applyFont="1"/>
    <xf numFmtId="0" fontId="6" fillId="4" borderId="42" xfId="0" applyFont="1" applyFill="1" applyBorder="1"/>
    <xf numFmtId="0" fontId="4" fillId="4" borderId="43" xfId="0" applyFont="1" applyFill="1" applyBorder="1"/>
    <xf numFmtId="4" fontId="10" fillId="0" borderId="44" xfId="0" applyNumberFormat="1" applyFont="1" applyBorder="1" applyAlignment="1">
      <alignment horizontal="left" vertical="center"/>
    </xf>
    <xf numFmtId="166" fontId="11" fillId="7" borderId="45" xfId="0" applyNumberFormat="1" applyFont="1" applyFill="1" applyBorder="1" applyAlignment="1">
      <alignment horizontal="right" vertical="center"/>
    </xf>
    <xf numFmtId="166" fontId="11" fillId="7" borderId="46" xfId="0" applyNumberFormat="1" applyFont="1" applyFill="1" applyBorder="1" applyAlignment="1">
      <alignment vertical="center"/>
    </xf>
    <xf numFmtId="166" fontId="11" fillId="7" borderId="47" xfId="0" applyNumberFormat="1" applyFont="1" applyFill="1" applyBorder="1" applyAlignment="1">
      <alignment vertical="center"/>
    </xf>
    <xf numFmtId="0" fontId="4" fillId="0" borderId="48" xfId="0" applyFont="1" applyBorder="1"/>
    <xf numFmtId="0" fontId="4" fillId="0" borderId="49" xfId="0" applyFont="1" applyBorder="1"/>
    <xf numFmtId="0" fontId="4" fillId="0" borderId="41" xfId="0" applyFont="1" applyBorder="1" applyAlignment="1">
      <alignment horizontal="center" vertical="center"/>
    </xf>
    <xf numFmtId="166" fontId="11" fillId="7" borderId="50" xfId="0" applyNumberFormat="1" applyFont="1" applyFill="1" applyBorder="1" applyAlignment="1">
      <alignment horizontal="center" vertical="center"/>
    </xf>
    <xf numFmtId="166" fontId="11" fillId="7" borderId="51" xfId="0" applyNumberFormat="1" applyFont="1" applyFill="1" applyBorder="1" applyAlignment="1">
      <alignment horizontal="center" vertical="center"/>
    </xf>
    <xf numFmtId="166" fontId="11" fillId="7" borderId="52" xfId="0" applyNumberFormat="1" applyFont="1" applyFill="1" applyBorder="1" applyAlignment="1">
      <alignment horizontal="center" vertical="center"/>
    </xf>
    <xf numFmtId="0" fontId="11" fillId="0" borderId="53" xfId="0" applyFont="1" applyBorder="1" applyAlignment="1">
      <alignment horizontal="left" vertical="center" wrapText="1"/>
    </xf>
    <xf numFmtId="166" fontId="11" fillId="7" borderId="54" xfId="0" applyNumberFormat="1" applyFont="1" applyFill="1" applyBorder="1" applyAlignment="1">
      <alignment horizontal="center" vertical="center"/>
    </xf>
    <xf numFmtId="166" fontId="11" fillId="7" borderId="55" xfId="0" applyNumberFormat="1" applyFont="1" applyFill="1" applyBorder="1" applyAlignment="1">
      <alignment horizontal="center" vertical="center"/>
    </xf>
    <xf numFmtId="166" fontId="11" fillId="7" borderId="56" xfId="0" applyNumberFormat="1" applyFont="1" applyFill="1" applyBorder="1" applyAlignment="1">
      <alignment horizontal="center" vertical="center"/>
    </xf>
    <xf numFmtId="1" fontId="4" fillId="0" borderId="30" xfId="0" applyNumberFormat="1" applyFont="1" applyBorder="1"/>
    <xf numFmtId="0" fontId="11" fillId="0" borderId="57" xfId="0" applyFont="1" applyBorder="1" applyAlignment="1">
      <alignment horizontal="left" vertical="center" wrapText="1"/>
    </xf>
    <xf numFmtId="166" fontId="11" fillId="7" borderId="58" xfId="0" applyNumberFormat="1" applyFont="1" applyFill="1" applyBorder="1" applyAlignment="1">
      <alignment horizontal="center" vertical="center"/>
    </xf>
    <xf numFmtId="166" fontId="11" fillId="7" borderId="59" xfId="0" applyNumberFormat="1" applyFont="1" applyFill="1" applyBorder="1" applyAlignment="1">
      <alignment horizontal="center" vertical="center"/>
    </xf>
    <xf numFmtId="166" fontId="11" fillId="7" borderId="60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wrapText="1"/>
    </xf>
    <xf numFmtId="0" fontId="6" fillId="4" borderId="61" xfId="0" applyFont="1" applyFill="1" applyBorder="1"/>
    <xf numFmtId="0" fontId="6" fillId="4" borderId="62" xfId="0" applyFont="1" applyFill="1" applyBorder="1"/>
    <xf numFmtId="0" fontId="6" fillId="4" borderId="63" xfId="0" applyFont="1" applyFill="1" applyBorder="1"/>
    <xf numFmtId="4" fontId="4" fillId="0" borderId="0" xfId="0" applyNumberFormat="1" applyFont="1"/>
    <xf numFmtId="0" fontId="4" fillId="0" borderId="64" xfId="0" applyFont="1" applyBorder="1"/>
    <xf numFmtId="0" fontId="4" fillId="0" borderId="65" xfId="0" applyFont="1" applyBorder="1"/>
    <xf numFmtId="0" fontId="4" fillId="0" borderId="66" xfId="0" applyFont="1" applyBorder="1"/>
    <xf numFmtId="0" fontId="4" fillId="8" borderId="64" xfId="0" applyFont="1" applyFill="1" applyBorder="1"/>
    <xf numFmtId="0" fontId="4" fillId="8" borderId="65" xfId="0" applyFont="1" applyFill="1" applyBorder="1"/>
    <xf numFmtId="0" fontId="4" fillId="8" borderId="66" xfId="0" applyFont="1" applyFill="1" applyBorder="1"/>
    <xf numFmtId="0" fontId="4" fillId="8" borderId="67" xfId="0" applyFont="1" applyFill="1" applyBorder="1"/>
    <xf numFmtId="0" fontId="4" fillId="8" borderId="68" xfId="0" applyFont="1" applyFill="1" applyBorder="1"/>
    <xf numFmtId="4" fontId="10" fillId="4" borderId="23" xfId="0" applyNumberFormat="1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center"/>
    </xf>
    <xf numFmtId="0" fontId="6" fillId="4" borderId="39" xfId="0" applyFont="1" applyFill="1" applyBorder="1"/>
    <xf numFmtId="4" fontId="11" fillId="0" borderId="70" xfId="0" applyNumberFormat="1" applyFont="1" applyBorder="1" applyAlignment="1">
      <alignment horizontal="left" vertical="center" wrapText="1"/>
    </xf>
    <xf numFmtId="14" fontId="4" fillId="0" borderId="71" xfId="0" applyNumberFormat="1" applyFont="1" applyBorder="1"/>
    <xf numFmtId="0" fontId="4" fillId="0" borderId="72" xfId="0" applyFont="1" applyBorder="1" applyAlignment="1">
      <alignment horizontal="left"/>
    </xf>
    <xf numFmtId="4" fontId="11" fillId="0" borderId="73" xfId="0" applyNumberFormat="1" applyFont="1" applyBorder="1" applyAlignment="1">
      <alignment horizontal="left" vertical="center" wrapText="1"/>
    </xf>
    <xf numFmtId="0" fontId="6" fillId="4" borderId="74" xfId="0" applyFont="1" applyFill="1" applyBorder="1" applyAlignment="1">
      <alignment horizontal="center"/>
    </xf>
    <xf numFmtId="0" fontId="4" fillId="0" borderId="75" xfId="0" applyFont="1" applyBorder="1" applyAlignment="1">
      <alignment horizontal="left"/>
    </xf>
    <xf numFmtId="1" fontId="4" fillId="0" borderId="71" xfId="0" applyNumberFormat="1" applyFont="1" applyBorder="1"/>
    <xf numFmtId="14" fontId="4" fillId="0" borderId="76" xfId="0" applyNumberFormat="1" applyFont="1" applyBorder="1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6" fillId="9" borderId="82" xfId="0" applyFont="1" applyFill="1" applyBorder="1" applyAlignment="1">
      <alignment horizontal="center" vertical="center" wrapText="1"/>
    </xf>
    <xf numFmtId="0" fontId="6" fillId="9" borderId="84" xfId="0" applyFont="1" applyFill="1" applyBorder="1" applyAlignment="1">
      <alignment horizontal="center" vertical="center" wrapText="1"/>
    </xf>
    <xf numFmtId="0" fontId="6" fillId="9" borderId="85" xfId="0" applyFont="1" applyFill="1" applyBorder="1" applyAlignment="1">
      <alignment horizontal="center" vertical="center" wrapText="1"/>
    </xf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9" fillId="4" borderId="96" xfId="0" applyFont="1" applyFill="1" applyBorder="1" applyAlignment="1">
      <alignment horizontal="center" vertical="center" wrapText="1"/>
    </xf>
    <xf numFmtId="0" fontId="9" fillId="4" borderId="97" xfId="0" applyFont="1" applyFill="1" applyBorder="1" applyAlignment="1">
      <alignment horizontal="center" vertical="center" wrapText="1"/>
    </xf>
    <xf numFmtId="4" fontId="10" fillId="0" borderId="99" xfId="0" applyNumberFormat="1" applyFont="1" applyBorder="1" applyAlignment="1">
      <alignment horizontal="center" vertical="center" wrapText="1"/>
    </xf>
    <xf numFmtId="166" fontId="11" fillId="7" borderId="100" xfId="0" applyNumberFormat="1" applyFont="1" applyFill="1" applyBorder="1" applyAlignment="1">
      <alignment vertical="center"/>
    </xf>
    <xf numFmtId="166" fontId="11" fillId="7" borderId="101" xfId="0" applyNumberFormat="1" applyFont="1" applyFill="1" applyBorder="1" applyAlignment="1">
      <alignment vertical="center"/>
    </xf>
    <xf numFmtId="166" fontId="11" fillId="7" borderId="102" xfId="0" applyNumberFormat="1" applyFont="1" applyFill="1" applyBorder="1" applyAlignment="1">
      <alignment vertical="center"/>
    </xf>
    <xf numFmtId="3" fontId="11" fillId="0" borderId="103" xfId="0" applyNumberFormat="1" applyFont="1" applyBorder="1" applyAlignment="1">
      <alignment horizontal="center" vertical="center"/>
    </xf>
    <xf numFmtId="4" fontId="11" fillId="4" borderId="104" xfId="0" applyNumberFormat="1" applyFont="1" applyFill="1" applyBorder="1" applyAlignment="1">
      <alignment vertical="center"/>
    </xf>
    <xf numFmtId="3" fontId="11" fillId="0" borderId="58" xfId="0" applyNumberFormat="1" applyFont="1" applyBorder="1" applyAlignment="1">
      <alignment horizontal="center" vertical="center"/>
    </xf>
    <xf numFmtId="4" fontId="11" fillId="4" borderId="60" xfId="0" applyNumberFormat="1" applyFont="1" applyFill="1" applyBorder="1" applyAlignment="1">
      <alignment vertical="center"/>
    </xf>
    <xf numFmtId="4" fontId="10" fillId="10" borderId="105" xfId="0" applyNumberFormat="1" applyFont="1" applyFill="1" applyBorder="1" applyAlignment="1">
      <alignment horizontal="center" vertical="center"/>
    </xf>
    <xf numFmtId="4" fontId="10" fillId="0" borderId="53" xfId="0" applyNumberFormat="1" applyFont="1" applyBorder="1" applyAlignment="1">
      <alignment horizontal="center" vertical="center" wrapText="1"/>
    </xf>
    <xf numFmtId="166" fontId="11" fillId="7" borderId="106" xfId="0" applyNumberFormat="1" applyFont="1" applyFill="1" applyBorder="1" applyAlignment="1">
      <alignment vertical="center"/>
    </xf>
    <xf numFmtId="166" fontId="11" fillId="7" borderId="107" xfId="0" applyNumberFormat="1" applyFont="1" applyFill="1" applyBorder="1" applyAlignment="1">
      <alignment vertical="center"/>
    </xf>
    <xf numFmtId="166" fontId="11" fillId="7" borderId="108" xfId="0" applyNumberFormat="1" applyFont="1" applyFill="1" applyBorder="1" applyAlignment="1">
      <alignment vertical="center"/>
    </xf>
    <xf numFmtId="3" fontId="11" fillId="0" borderId="109" xfId="0" applyNumberFormat="1" applyFont="1" applyBorder="1" applyAlignment="1">
      <alignment horizontal="center" vertical="center"/>
    </xf>
    <xf numFmtId="3" fontId="11" fillId="0" borderId="54" xfId="0" applyNumberFormat="1" applyFont="1" applyBorder="1" applyAlignment="1">
      <alignment horizontal="center" vertical="center"/>
    </xf>
    <xf numFmtId="4" fontId="11" fillId="4" borderId="56" xfId="0" applyNumberFormat="1" applyFont="1" applyFill="1" applyBorder="1" applyAlignment="1">
      <alignment vertical="center"/>
    </xf>
    <xf numFmtId="4" fontId="10" fillId="10" borderId="110" xfId="0" applyNumberFormat="1" applyFont="1" applyFill="1" applyBorder="1" applyAlignment="1">
      <alignment horizontal="center" vertical="center"/>
    </xf>
    <xf numFmtId="3" fontId="11" fillId="0" borderId="111" xfId="0" applyNumberFormat="1" applyFont="1" applyBorder="1" applyAlignment="1">
      <alignment horizontal="center" vertical="center"/>
    </xf>
    <xf numFmtId="4" fontId="10" fillId="0" borderId="112" xfId="0" applyNumberFormat="1" applyFont="1" applyBorder="1" applyAlignment="1">
      <alignment horizontal="center" vertical="center" wrapText="1"/>
    </xf>
    <xf numFmtId="4" fontId="10" fillId="0" borderId="113" xfId="0" applyNumberFormat="1" applyFont="1" applyBorder="1" applyAlignment="1">
      <alignment horizontal="left" vertical="center"/>
    </xf>
    <xf numFmtId="166" fontId="11" fillId="7" borderId="114" xfId="0" applyNumberFormat="1" applyFont="1" applyFill="1" applyBorder="1" applyAlignment="1">
      <alignment vertical="center"/>
    </xf>
    <xf numFmtId="166" fontId="11" fillId="7" borderId="115" xfId="0" applyNumberFormat="1" applyFont="1" applyFill="1" applyBorder="1" applyAlignment="1">
      <alignment vertical="center"/>
    </xf>
    <xf numFmtId="166" fontId="11" fillId="7" borderId="116" xfId="0" applyNumberFormat="1" applyFont="1" applyFill="1" applyBorder="1" applyAlignment="1">
      <alignment vertical="center"/>
    </xf>
    <xf numFmtId="3" fontId="11" fillId="0" borderId="117" xfId="0" applyNumberFormat="1" applyFont="1" applyBorder="1" applyAlignment="1">
      <alignment horizontal="center" vertical="center"/>
    </xf>
    <xf numFmtId="4" fontId="11" fillId="4" borderId="96" xfId="0" applyNumberFormat="1" applyFont="1" applyFill="1" applyBorder="1" applyAlignment="1">
      <alignment vertical="center"/>
    </xf>
    <xf numFmtId="3" fontId="11" fillId="0" borderId="118" xfId="0" applyNumberFormat="1" applyFont="1" applyBorder="1" applyAlignment="1">
      <alignment horizontal="center" vertical="center"/>
    </xf>
    <xf numFmtId="4" fontId="10" fillId="10" borderId="119" xfId="0" applyNumberFormat="1" applyFont="1" applyFill="1" applyBorder="1" applyAlignment="1">
      <alignment horizontal="center" vertical="center"/>
    </xf>
    <xf numFmtId="0" fontId="4" fillId="0" borderId="120" xfId="0" applyFont="1" applyBorder="1"/>
    <xf numFmtId="0" fontId="17" fillId="0" borderId="120" xfId="0" applyFont="1" applyBorder="1"/>
    <xf numFmtId="0" fontId="9" fillId="4" borderId="121" xfId="0" applyFont="1" applyFill="1" applyBorder="1" applyAlignment="1">
      <alignment horizontal="center" vertical="center" wrapText="1"/>
    </xf>
    <xf numFmtId="0" fontId="17" fillId="0" borderId="120" xfId="0" applyFont="1" applyBorder="1" applyAlignment="1">
      <alignment vertical="center"/>
    </xf>
    <xf numFmtId="4" fontId="9" fillId="4" borderId="121" xfId="0" applyNumberFormat="1" applyFont="1" applyFill="1" applyBorder="1" applyAlignment="1">
      <alignment horizontal="center" vertical="center" wrapText="1"/>
    </xf>
    <xf numFmtId="164" fontId="6" fillId="4" borderId="122" xfId="0" applyNumberFormat="1" applyFont="1" applyFill="1" applyBorder="1" applyAlignment="1">
      <alignment vertical="center"/>
    </xf>
    <xf numFmtId="0" fontId="16" fillId="4" borderId="123" xfId="0" applyFont="1" applyFill="1" applyBorder="1" applyAlignment="1">
      <alignment vertical="center"/>
    </xf>
    <xf numFmtId="0" fontId="18" fillId="4" borderId="123" xfId="0" applyFont="1" applyFill="1" applyBorder="1" applyAlignment="1">
      <alignment vertical="center"/>
    </xf>
    <xf numFmtId="0" fontId="9" fillId="4" borderId="139" xfId="0" applyFont="1" applyFill="1" applyBorder="1" applyAlignment="1">
      <alignment horizontal="center" vertical="center" wrapText="1"/>
    </xf>
    <xf numFmtId="0" fontId="9" fillId="4" borderId="140" xfId="0" applyFont="1" applyFill="1" applyBorder="1" applyAlignment="1">
      <alignment horizontal="center" vertical="center" wrapText="1"/>
    </xf>
    <xf numFmtId="3" fontId="10" fillId="0" borderId="141" xfId="0" applyNumberFormat="1" applyFont="1" applyBorder="1" applyAlignment="1">
      <alignment horizontal="center" vertical="center" wrapText="1"/>
    </xf>
    <xf numFmtId="4" fontId="10" fillId="0" borderId="142" xfId="0" applyNumberFormat="1" applyFont="1" applyBorder="1" applyAlignment="1">
      <alignment horizontal="left" vertical="center"/>
    </xf>
    <xf numFmtId="166" fontId="11" fillId="7" borderId="143" xfId="0" applyNumberFormat="1" applyFont="1" applyFill="1" applyBorder="1" applyAlignment="1">
      <alignment horizontal="center" vertical="center"/>
    </xf>
    <xf numFmtId="166" fontId="22" fillId="7" borderId="144" xfId="0" applyNumberFormat="1" applyFont="1" applyFill="1" applyBorder="1" applyAlignment="1">
      <alignment vertical="center"/>
    </xf>
    <xf numFmtId="166" fontId="22" fillId="7" borderId="145" xfId="0" applyNumberFormat="1" applyFont="1" applyFill="1" applyBorder="1" applyAlignment="1">
      <alignment vertical="center"/>
    </xf>
    <xf numFmtId="3" fontId="11" fillId="0" borderId="146" xfId="0" applyNumberFormat="1" applyFont="1" applyBorder="1" applyAlignment="1">
      <alignment horizontal="center" vertical="center"/>
    </xf>
    <xf numFmtId="4" fontId="11" fillId="4" borderId="147" xfId="0" applyNumberFormat="1" applyFont="1" applyFill="1" applyBorder="1" applyAlignment="1">
      <alignment vertical="center"/>
    </xf>
    <xf numFmtId="3" fontId="10" fillId="0" borderId="149" xfId="0" applyNumberFormat="1" applyFont="1" applyBorder="1" applyAlignment="1">
      <alignment horizontal="center" vertical="center" wrapText="1"/>
    </xf>
    <xf numFmtId="4" fontId="10" fillId="0" borderId="150" xfId="0" applyNumberFormat="1" applyFont="1" applyBorder="1" applyAlignment="1">
      <alignment horizontal="left" vertical="center" wrapText="1"/>
    </xf>
    <xf numFmtId="166" fontId="11" fillId="7" borderId="151" xfId="0" applyNumberFormat="1" applyFont="1" applyFill="1" applyBorder="1" applyAlignment="1">
      <alignment horizontal="center" vertical="center"/>
    </xf>
    <xf numFmtId="166" fontId="22" fillId="7" borderId="107" xfId="0" applyNumberFormat="1" applyFont="1" applyFill="1" applyBorder="1" applyAlignment="1">
      <alignment vertical="center"/>
    </xf>
    <xf numFmtId="166" fontId="22" fillId="7" borderId="152" xfId="0" applyNumberFormat="1" applyFont="1" applyFill="1" applyBorder="1" applyAlignment="1">
      <alignment vertical="center"/>
    </xf>
    <xf numFmtId="3" fontId="11" fillId="0" borderId="153" xfId="0" applyNumberFormat="1" applyFont="1" applyBorder="1" applyAlignment="1">
      <alignment horizontal="center" vertical="center"/>
    </xf>
    <xf numFmtId="4" fontId="11" fillId="4" borderId="154" xfId="0" applyNumberFormat="1" applyFont="1" applyFill="1" applyBorder="1" applyAlignment="1">
      <alignment vertical="center"/>
    </xf>
    <xf numFmtId="3" fontId="10" fillId="0" borderId="158" xfId="0" applyNumberFormat="1" applyFont="1" applyBorder="1" applyAlignment="1">
      <alignment horizontal="center" vertical="center" wrapText="1"/>
    </xf>
    <xf numFmtId="4" fontId="10" fillId="0" borderId="159" xfId="0" applyNumberFormat="1" applyFont="1" applyBorder="1" applyAlignment="1">
      <alignment horizontal="left" vertical="center" wrapText="1"/>
    </xf>
    <xf numFmtId="166" fontId="11" fillId="7" borderId="160" xfId="0" applyNumberFormat="1" applyFont="1" applyFill="1" applyBorder="1" applyAlignment="1">
      <alignment horizontal="center" vertical="center"/>
    </xf>
    <xf numFmtId="166" fontId="22" fillId="7" borderId="161" xfId="0" applyNumberFormat="1" applyFont="1" applyFill="1" applyBorder="1" applyAlignment="1">
      <alignment vertical="center"/>
    </xf>
    <xf numFmtId="166" fontId="22" fillId="7" borderId="162" xfId="0" applyNumberFormat="1" applyFont="1" applyFill="1" applyBorder="1" applyAlignment="1">
      <alignment vertical="center"/>
    </xf>
    <xf numFmtId="3" fontId="11" fillId="0" borderId="163" xfId="0" applyNumberFormat="1" applyFont="1" applyBorder="1" applyAlignment="1">
      <alignment horizontal="center" vertical="center"/>
    </xf>
    <xf numFmtId="4" fontId="11" fillId="4" borderId="164" xfId="0" applyNumberFormat="1" applyFont="1" applyFill="1" applyBorder="1" applyAlignment="1">
      <alignment vertical="center"/>
    </xf>
    <xf numFmtId="4" fontId="11" fillId="0" borderId="0" xfId="0" applyNumberFormat="1" applyFont="1" applyAlignment="1">
      <alignment horizontal="right" vertical="center"/>
    </xf>
    <xf numFmtId="0" fontId="9" fillId="10" borderId="12" xfId="0" applyFont="1" applyFill="1" applyBorder="1" applyAlignment="1">
      <alignment horizontal="center" vertical="center" wrapText="1"/>
    </xf>
    <xf numFmtId="0" fontId="17" fillId="0" borderId="0" xfId="0" applyFont="1"/>
    <xf numFmtId="4" fontId="9" fillId="10" borderId="1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8" fillId="0" borderId="0" xfId="0" applyFont="1"/>
    <xf numFmtId="0" fontId="25" fillId="4" borderId="12" xfId="0" applyFont="1" applyFill="1" applyBorder="1" applyAlignment="1">
      <alignment horizontal="center" vertical="center" wrapText="1"/>
    </xf>
    <xf numFmtId="3" fontId="25" fillId="4" borderId="12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17" fillId="0" borderId="182" xfId="0" applyFont="1" applyBorder="1" applyAlignment="1">
      <alignment horizontal="center" vertical="center" wrapText="1"/>
    </xf>
    <xf numFmtId="3" fontId="10" fillId="0" borderId="183" xfId="0" applyNumberFormat="1" applyFont="1" applyBorder="1" applyAlignment="1">
      <alignment horizontal="center" vertical="center" wrapText="1"/>
    </xf>
    <xf numFmtId="0" fontId="17" fillId="0" borderId="183" xfId="0" applyFont="1" applyBorder="1" applyAlignment="1">
      <alignment horizontal="center" vertical="center" wrapText="1"/>
    </xf>
    <xf numFmtId="4" fontId="17" fillId="0" borderId="186" xfId="0" applyNumberFormat="1" applyFont="1" applyBorder="1" applyAlignment="1">
      <alignment horizontal="right" vertical="center" wrapText="1"/>
    </xf>
    <xf numFmtId="0" fontId="17" fillId="0" borderId="191" xfId="0" applyFont="1" applyBorder="1" applyAlignment="1">
      <alignment horizontal="center" vertical="center" wrapText="1"/>
    </xf>
    <xf numFmtId="3" fontId="10" fillId="0" borderId="37" xfId="0" applyNumberFormat="1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4" fontId="17" fillId="0" borderId="193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center"/>
    </xf>
    <xf numFmtId="0" fontId="17" fillId="0" borderId="139" xfId="0" applyFont="1" applyBorder="1" applyAlignment="1">
      <alignment horizontal="center" vertical="center" wrapText="1"/>
    </xf>
    <xf numFmtId="3" fontId="10" fillId="0" borderId="216" xfId="0" applyNumberFormat="1" applyFont="1" applyBorder="1" applyAlignment="1">
      <alignment horizontal="center" vertical="center" wrapText="1"/>
    </xf>
    <xf numFmtId="0" fontId="17" fillId="0" borderId="216" xfId="0" applyFont="1" applyBorder="1" applyAlignment="1">
      <alignment horizontal="center" vertical="center" wrapText="1"/>
    </xf>
    <xf numFmtId="4" fontId="17" fillId="0" borderId="140" xfId="0" applyNumberFormat="1" applyFont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0" fontId="1" fillId="2" borderId="194" xfId="0" applyFont="1" applyFill="1" applyBorder="1" applyAlignment="1">
      <alignment horizontal="center" vertical="center"/>
    </xf>
    <xf numFmtId="0" fontId="8" fillId="2" borderId="194" xfId="0" applyFont="1" applyFill="1" applyBorder="1" applyAlignment="1">
      <alignment horizontal="center" vertical="center"/>
    </xf>
    <xf numFmtId="0" fontId="4" fillId="0" borderId="39" xfId="0" applyFont="1" applyBorder="1" applyAlignment="1">
      <alignment wrapText="1"/>
    </xf>
    <xf numFmtId="9" fontId="6" fillId="0" borderId="39" xfId="0" applyNumberFormat="1" applyFont="1" applyBorder="1"/>
    <xf numFmtId="0" fontId="16" fillId="4" borderId="194" xfId="0" applyFont="1" applyFill="1" applyBorder="1" applyAlignment="1">
      <alignment vertical="center"/>
    </xf>
    <xf numFmtId="0" fontId="9" fillId="4" borderId="117" xfId="0" applyFont="1" applyFill="1" applyBorder="1" applyAlignment="1">
      <alignment horizontal="center" vertical="center" wrapText="1"/>
    </xf>
    <xf numFmtId="0" fontId="9" fillId="4" borderId="118" xfId="0" applyFont="1" applyFill="1" applyBorder="1" applyAlignment="1">
      <alignment horizontal="center" vertical="center" wrapText="1"/>
    </xf>
    <xf numFmtId="4" fontId="11" fillId="4" borderId="192" xfId="0" applyNumberFormat="1" applyFont="1" applyFill="1" applyBorder="1" applyAlignment="1">
      <alignment vertical="center"/>
    </xf>
    <xf numFmtId="0" fontId="4" fillId="2" borderId="194" xfId="0" applyFont="1" applyFill="1" applyBorder="1" applyAlignment="1">
      <alignment vertical="center" wrapText="1"/>
    </xf>
    <xf numFmtId="14" fontId="4" fillId="0" borderId="230" xfId="0" applyNumberFormat="1" applyFont="1" applyBorder="1" applyAlignment="1">
      <alignment horizontal="center" vertical="center"/>
    </xf>
    <xf numFmtId="0" fontId="4" fillId="0" borderId="231" xfId="0" applyFont="1" applyBorder="1" applyAlignment="1">
      <alignment horizontal="center" vertical="center"/>
    </xf>
    <xf numFmtId="0" fontId="0" fillId="0" borderId="194" xfId="0" applyBorder="1"/>
    <xf numFmtId="0" fontId="6" fillId="9" borderId="237" xfId="0" applyFont="1" applyFill="1" applyBorder="1" applyAlignment="1">
      <alignment horizontal="center" vertical="center" wrapText="1"/>
    </xf>
    <xf numFmtId="0" fontId="6" fillId="9" borderId="238" xfId="0" applyFont="1" applyFill="1" applyBorder="1" applyAlignment="1">
      <alignment horizontal="center" vertical="center" wrapText="1"/>
    </xf>
    <xf numFmtId="0" fontId="6" fillId="9" borderId="157" xfId="0" applyFont="1" applyFill="1" applyBorder="1" applyAlignment="1">
      <alignment horizontal="center" vertical="center" wrapText="1"/>
    </xf>
    <xf numFmtId="166" fontId="11" fillId="12" borderId="143" xfId="0" applyNumberFormat="1" applyFont="1" applyFill="1" applyBorder="1" applyAlignment="1">
      <alignment horizontal="center" vertical="center"/>
    </xf>
    <xf numFmtId="166" fontId="11" fillId="12" borderId="151" xfId="0" applyNumberFormat="1" applyFont="1" applyFill="1" applyBorder="1" applyAlignment="1">
      <alignment horizontal="center" vertical="center"/>
    </xf>
    <xf numFmtId="166" fontId="11" fillId="12" borderId="160" xfId="0" applyNumberFormat="1" applyFont="1" applyFill="1" applyBorder="1" applyAlignment="1">
      <alignment horizontal="center" vertical="center"/>
    </xf>
    <xf numFmtId="0" fontId="8" fillId="6" borderId="240" xfId="0" applyFont="1" applyFill="1" applyBorder="1" applyAlignment="1">
      <alignment horizontal="left" vertical="center"/>
    </xf>
    <xf numFmtId="0" fontId="8" fillId="6" borderId="242" xfId="0" applyFont="1" applyFill="1" applyBorder="1" applyAlignment="1">
      <alignment horizontal="left" vertical="center" wrapText="1"/>
    </xf>
    <xf numFmtId="0" fontId="8" fillId="6" borderId="244" xfId="0" applyFont="1" applyFill="1" applyBorder="1" applyAlignment="1">
      <alignment horizontal="left" vertical="center"/>
    </xf>
    <xf numFmtId="0" fontId="8" fillId="6" borderId="246" xfId="0" applyFont="1" applyFill="1" applyBorder="1" applyAlignment="1">
      <alignment horizontal="left" vertical="center"/>
    </xf>
    <xf numFmtId="0" fontId="8" fillId="6" borderId="250" xfId="0" applyFont="1" applyFill="1" applyBorder="1" applyAlignment="1">
      <alignment horizontal="left" vertical="center"/>
    </xf>
    <xf numFmtId="14" fontId="6" fillId="9" borderId="234" xfId="0" applyNumberFormat="1" applyFont="1" applyFill="1" applyBorder="1" applyAlignment="1">
      <alignment horizontal="center" vertical="center" wrapText="1"/>
    </xf>
    <xf numFmtId="14" fontId="6" fillId="9" borderId="235" xfId="0" applyNumberFormat="1" applyFont="1" applyFill="1" applyBorder="1" applyAlignment="1">
      <alignment horizontal="center" vertical="center" wrapText="1"/>
    </xf>
    <xf numFmtId="14" fontId="6" fillId="9" borderId="236" xfId="0" applyNumberFormat="1" applyFont="1" applyFill="1" applyBorder="1" applyAlignment="1">
      <alignment horizontal="center" vertical="center" wrapText="1"/>
    </xf>
    <xf numFmtId="0" fontId="4" fillId="2" borderId="194" xfId="0" applyFont="1" applyFill="1" applyBorder="1" applyAlignment="1">
      <alignment vertical="center" wrapText="1"/>
    </xf>
    <xf numFmtId="0" fontId="5" fillId="14" borderId="227" xfId="0" applyFont="1" applyFill="1" applyBorder="1" applyAlignment="1">
      <alignment horizontal="center" vertical="center"/>
    </xf>
    <xf numFmtId="0" fontId="5" fillId="14" borderId="229" xfId="0" applyFont="1" applyFill="1" applyBorder="1" applyAlignment="1">
      <alignment horizontal="center" vertical="center"/>
    </xf>
    <xf numFmtId="0" fontId="5" fillId="14" borderId="232" xfId="0" applyFont="1" applyFill="1" applyBorder="1" applyAlignment="1">
      <alignment horizontal="center" vertical="center"/>
    </xf>
    <xf numFmtId="0" fontId="6" fillId="14" borderId="228" xfId="0" applyFont="1" applyFill="1" applyBorder="1" applyAlignment="1">
      <alignment horizontal="center" vertical="center"/>
    </xf>
    <xf numFmtId="164" fontId="6" fillId="14" borderId="233" xfId="0" applyNumberFormat="1" applyFont="1" applyFill="1" applyBorder="1" applyAlignment="1">
      <alignment horizontal="center" vertical="center"/>
    </xf>
    <xf numFmtId="0" fontId="7" fillId="17" borderId="11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6" fillId="14" borderId="6" xfId="0" applyFont="1" applyFill="1" applyBorder="1" applyAlignment="1">
      <alignment horizontal="center" vertical="center"/>
    </xf>
    <xf numFmtId="0" fontId="6" fillId="14" borderId="9" xfId="0" applyFont="1" applyFill="1" applyBorder="1" applyAlignment="1">
      <alignment horizontal="center" vertical="center" wrapText="1"/>
    </xf>
    <xf numFmtId="0" fontId="6" fillId="14" borderId="81" xfId="0" applyFont="1" applyFill="1" applyBorder="1" applyAlignment="1">
      <alignment horizontal="center" vertical="center" wrapText="1"/>
    </xf>
    <xf numFmtId="0" fontId="6" fillId="14" borderId="83" xfId="0" applyFont="1" applyFill="1" applyBorder="1" applyAlignment="1">
      <alignment horizontal="center" vertical="center" wrapText="1"/>
    </xf>
    <xf numFmtId="0" fontId="6" fillId="14" borderId="251" xfId="0" applyFont="1" applyFill="1" applyBorder="1" applyAlignment="1">
      <alignment horizontal="center" vertical="center" wrapText="1"/>
    </xf>
    <xf numFmtId="164" fontId="6" fillId="14" borderId="4" xfId="0" applyNumberFormat="1" applyFont="1" applyFill="1" applyBorder="1" applyAlignment="1">
      <alignment horizontal="center" vertical="center" wrapText="1"/>
    </xf>
    <xf numFmtId="164" fontId="5" fillId="14" borderId="6" xfId="0" applyNumberFormat="1" applyFont="1" applyFill="1" applyBorder="1" applyAlignment="1">
      <alignment horizontal="center" vertical="center" wrapText="1"/>
    </xf>
    <xf numFmtId="164" fontId="6" fillId="14" borderId="6" xfId="0" applyNumberFormat="1" applyFont="1" applyFill="1" applyBorder="1" applyAlignment="1">
      <alignment horizontal="center" vertical="center" wrapText="1"/>
    </xf>
    <xf numFmtId="164" fontId="6" fillId="14" borderId="9" xfId="0" applyNumberFormat="1" applyFont="1" applyFill="1" applyBorder="1" applyAlignment="1">
      <alignment horizontal="center" vertical="center" wrapText="1"/>
    </xf>
    <xf numFmtId="164" fontId="6" fillId="14" borderId="12" xfId="0" applyNumberFormat="1" applyFont="1" applyFill="1" applyBorder="1" applyAlignment="1">
      <alignment horizontal="center" vertical="center" wrapText="1"/>
    </xf>
    <xf numFmtId="0" fontId="7" fillId="15" borderId="78" xfId="0" applyFont="1" applyFill="1" applyBorder="1" applyAlignment="1">
      <alignment horizontal="center" vertical="center" wrapText="1"/>
    </xf>
    <xf numFmtId="0" fontId="7" fillId="15" borderId="79" xfId="0" applyFont="1" applyFill="1" applyBorder="1" applyAlignment="1">
      <alignment horizontal="center" vertical="center" wrapText="1"/>
    </xf>
    <xf numFmtId="164" fontId="7" fillId="15" borderId="80" xfId="0" applyNumberFormat="1" applyFont="1" applyFill="1" applyBorder="1" applyAlignment="1">
      <alignment horizontal="center" vertical="center" wrapText="1"/>
    </xf>
    <xf numFmtId="0" fontId="7" fillId="15" borderId="190" xfId="0" applyFont="1" applyFill="1" applyBorder="1" applyAlignment="1">
      <alignment horizontal="center" vertical="center"/>
    </xf>
    <xf numFmtId="164" fontId="29" fillId="15" borderId="190" xfId="0" applyNumberFormat="1" applyFont="1" applyFill="1" applyBorder="1" applyAlignment="1">
      <alignment horizontal="center" vertical="center"/>
    </xf>
    <xf numFmtId="164" fontId="7" fillId="15" borderId="190" xfId="0" applyNumberFormat="1" applyFont="1" applyFill="1" applyBorder="1" applyAlignment="1">
      <alignment horizontal="center" vertical="center"/>
    </xf>
    <xf numFmtId="0" fontId="25" fillId="14" borderId="12" xfId="0" applyFont="1" applyFill="1" applyBorder="1" applyAlignment="1">
      <alignment horizontal="center" vertical="center" wrapText="1"/>
    </xf>
    <xf numFmtId="3" fontId="25" fillId="14" borderId="12" xfId="0" applyNumberFormat="1" applyFont="1" applyFill="1" applyBorder="1" applyAlignment="1">
      <alignment horizontal="center" vertical="center" wrapText="1"/>
    </xf>
    <xf numFmtId="0" fontId="9" fillId="14" borderId="139" xfId="0" applyFont="1" applyFill="1" applyBorder="1" applyAlignment="1">
      <alignment horizontal="center" vertical="center" wrapText="1"/>
    </xf>
    <xf numFmtId="0" fontId="9" fillId="14" borderId="140" xfId="0" applyFont="1" applyFill="1" applyBorder="1" applyAlignment="1">
      <alignment horizontal="center" vertical="center" wrapText="1"/>
    </xf>
    <xf numFmtId="4" fontId="11" fillId="14" borderId="147" xfId="0" applyNumberFormat="1" applyFont="1" applyFill="1" applyBorder="1" applyAlignment="1">
      <alignment vertical="center"/>
    </xf>
    <xf numFmtId="4" fontId="11" fillId="14" borderId="154" xfId="0" applyNumberFormat="1" applyFont="1" applyFill="1" applyBorder="1" applyAlignment="1">
      <alignment vertical="center"/>
    </xf>
    <xf numFmtId="4" fontId="11" fillId="14" borderId="164" xfId="0" applyNumberFormat="1" applyFont="1" applyFill="1" applyBorder="1" applyAlignment="1">
      <alignment vertical="center"/>
    </xf>
    <xf numFmtId="0" fontId="9" fillId="18" borderId="12" xfId="0" applyFont="1" applyFill="1" applyBorder="1" applyAlignment="1">
      <alignment horizontal="center" vertical="center" wrapText="1"/>
    </xf>
    <xf numFmtId="4" fontId="9" fillId="18" borderId="12" xfId="0" applyNumberFormat="1" applyFont="1" applyFill="1" applyBorder="1" applyAlignment="1">
      <alignment horizontal="center" vertical="center" wrapText="1"/>
    </xf>
    <xf numFmtId="0" fontId="5" fillId="6" borderId="239" xfId="0" applyFont="1" applyFill="1" applyBorder="1" applyAlignment="1">
      <alignment horizontal="center" vertical="center"/>
    </xf>
    <xf numFmtId="0" fontId="5" fillId="6" borderId="241" xfId="0" applyFont="1" applyFill="1" applyBorder="1" applyAlignment="1">
      <alignment horizontal="center" vertical="center"/>
    </xf>
    <xf numFmtId="0" fontId="5" fillId="6" borderId="243" xfId="0" applyFont="1" applyFill="1" applyBorder="1" applyAlignment="1">
      <alignment horizontal="center" vertical="center"/>
    </xf>
    <xf numFmtId="0" fontId="5" fillId="6" borderId="245" xfId="0" applyFont="1" applyFill="1" applyBorder="1" applyAlignment="1">
      <alignment horizontal="center" vertical="center"/>
    </xf>
    <xf numFmtId="0" fontId="8" fillId="6" borderId="247" xfId="0" applyFont="1" applyFill="1" applyBorder="1" applyAlignment="1">
      <alignment horizontal="left" vertical="center" wrapText="1"/>
    </xf>
    <xf numFmtId="0" fontId="3" fillId="0" borderId="248" xfId="0" applyFont="1" applyBorder="1" applyAlignment="1"/>
    <xf numFmtId="0" fontId="5" fillId="6" borderId="239" xfId="0" applyFont="1" applyFill="1" applyBorder="1" applyAlignment="1">
      <alignment horizontal="center" vertical="center" wrapText="1"/>
    </xf>
    <xf numFmtId="0" fontId="3" fillId="0" borderId="249" xfId="0" applyFont="1" applyBorder="1" applyAlignment="1"/>
    <xf numFmtId="0" fontId="2" fillId="15" borderId="74" xfId="0" applyFont="1" applyFill="1" applyBorder="1" applyAlignment="1">
      <alignment horizontal="center" vertical="center"/>
    </xf>
    <xf numFmtId="0" fontId="3" fillId="16" borderId="69" xfId="0" applyFont="1" applyFill="1" applyBorder="1" applyAlignment="1"/>
    <xf numFmtId="0" fontId="7" fillId="15" borderId="11" xfId="0" applyFont="1" applyFill="1" applyBorder="1" applyAlignment="1">
      <alignment horizontal="center" vertical="center"/>
    </xf>
    <xf numFmtId="0" fontId="3" fillId="16" borderId="2" xfId="0" applyFont="1" applyFill="1" applyBorder="1" applyAlignment="1"/>
    <xf numFmtId="0" fontId="7" fillId="5" borderId="195" xfId="0" applyFont="1" applyFill="1" applyBorder="1" applyAlignment="1">
      <alignment horizontal="center" vertical="center" wrapText="1"/>
    </xf>
    <xf numFmtId="0" fontId="3" fillId="0" borderId="197" xfId="0" applyFont="1" applyBorder="1" applyAlignment="1"/>
    <xf numFmtId="0" fontId="36" fillId="13" borderId="221" xfId="0" applyFont="1" applyFill="1" applyBorder="1" applyAlignment="1">
      <alignment horizontal="center" vertical="center" wrapText="1"/>
    </xf>
    <xf numFmtId="0" fontId="36" fillId="13" borderId="222" xfId="0" applyFont="1" applyFill="1" applyBorder="1" applyAlignment="1">
      <alignment horizontal="center" vertical="center" wrapText="1"/>
    </xf>
    <xf numFmtId="0" fontId="37" fillId="13" borderId="223" xfId="1" applyFont="1" applyFill="1" applyBorder="1" applyAlignment="1">
      <alignment horizontal="center" vertical="center"/>
    </xf>
    <xf numFmtId="0" fontId="35" fillId="13" borderId="224" xfId="1" applyFill="1" applyBorder="1" applyAlignment="1">
      <alignment horizontal="center" vertical="center"/>
    </xf>
    <xf numFmtId="0" fontId="3" fillId="13" borderId="225" xfId="0" applyFont="1" applyFill="1" applyBorder="1" applyAlignment="1">
      <alignment horizontal="center"/>
    </xf>
    <xf numFmtId="0" fontId="3" fillId="13" borderId="226" xfId="0" applyFont="1" applyFill="1" applyBorder="1" applyAlignment="1">
      <alignment horizontal="center"/>
    </xf>
    <xf numFmtId="0" fontId="8" fillId="6" borderId="86" xfId="0" applyFont="1" applyFill="1" applyBorder="1" applyAlignment="1">
      <alignment horizontal="left" vertical="center" wrapText="1"/>
    </xf>
    <xf numFmtId="0" fontId="3" fillId="0" borderId="87" xfId="0" applyFont="1" applyBorder="1" applyAlignment="1"/>
    <xf numFmtId="0" fontId="3" fillId="0" borderId="88" xfId="0" applyFont="1" applyBorder="1" applyAlignment="1"/>
    <xf numFmtId="0" fontId="8" fillId="6" borderId="89" xfId="0" applyFont="1" applyFill="1" applyBorder="1" applyAlignment="1">
      <alignment horizontal="left" vertical="center" wrapText="1"/>
    </xf>
    <xf numFmtId="0" fontId="3" fillId="0" borderId="90" xfId="0" applyFont="1" applyBorder="1" applyAlignment="1"/>
    <xf numFmtId="0" fontId="3" fillId="0" borderId="91" xfId="0" applyFont="1" applyBorder="1" applyAlignment="1"/>
    <xf numFmtId="0" fontId="13" fillId="15" borderId="11" xfId="0" applyFont="1" applyFill="1" applyBorder="1" applyAlignment="1">
      <alignment horizontal="center" vertical="center" wrapText="1"/>
    </xf>
    <xf numFmtId="0" fontId="3" fillId="16" borderId="77" xfId="0" applyFont="1" applyFill="1" applyBorder="1" applyAlignment="1"/>
    <xf numFmtId="0" fontId="5" fillId="14" borderId="11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/>
    <xf numFmtId="0" fontId="8" fillId="9" borderId="77" xfId="0" applyFont="1" applyFill="1" applyBorder="1" applyAlignment="1">
      <alignment horizontal="center" vertical="center" wrapText="1"/>
    </xf>
    <xf numFmtId="0" fontId="3" fillId="0" borderId="77" xfId="0" applyFont="1" applyBorder="1" applyAlignment="1"/>
    <xf numFmtId="0" fontId="3" fillId="0" borderId="2" xfId="0" applyFont="1" applyBorder="1" applyAlignment="1"/>
    <xf numFmtId="0" fontId="7" fillId="15" borderId="11" xfId="0" applyFont="1" applyFill="1" applyBorder="1" applyAlignment="1">
      <alignment horizontal="center" vertical="center" wrapText="1"/>
    </xf>
    <xf numFmtId="4" fontId="10" fillId="4" borderId="74" xfId="0" applyNumberFormat="1" applyFont="1" applyFill="1" applyBorder="1" applyAlignment="1">
      <alignment horizontal="center" vertical="center" wrapText="1"/>
    </xf>
    <xf numFmtId="0" fontId="3" fillId="0" borderId="69" xfId="0" applyFont="1" applyBorder="1" applyAlignment="1"/>
    <xf numFmtId="0" fontId="9" fillId="4" borderId="19" xfId="0" applyFont="1" applyFill="1" applyBorder="1" applyAlignment="1">
      <alignment horizontal="center" vertical="center" wrapText="1"/>
    </xf>
    <xf numFmtId="0" fontId="3" fillId="0" borderId="168" xfId="0" applyFont="1" applyBorder="1" applyAlignment="1"/>
    <xf numFmtId="166" fontId="9" fillId="4" borderId="20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/>
    <xf numFmtId="166" fontId="9" fillId="4" borderId="21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/>
    <xf numFmtId="166" fontId="9" fillId="4" borderId="2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/>
    <xf numFmtId="0" fontId="9" fillId="14" borderId="133" xfId="0" applyFont="1" applyFill="1" applyBorder="1" applyAlignment="1">
      <alignment horizontal="center" vertical="center" wrapText="1"/>
    </xf>
    <xf numFmtId="0" fontId="3" fillId="13" borderId="134" xfId="0" applyFont="1" applyFill="1" applyBorder="1" applyAlignment="1"/>
    <xf numFmtId="0" fontId="9" fillId="14" borderId="174" xfId="0" applyFont="1" applyFill="1" applyBorder="1" applyAlignment="1">
      <alignment horizontal="center" vertical="center" wrapText="1"/>
    </xf>
    <xf numFmtId="0" fontId="3" fillId="13" borderId="135" xfId="0" applyFont="1" applyFill="1" applyBorder="1" applyAlignment="1"/>
    <xf numFmtId="0" fontId="3" fillId="13" borderId="175" xfId="0" applyFont="1" applyFill="1" applyBorder="1" applyAlignment="1"/>
    <xf numFmtId="0" fontId="3" fillId="13" borderId="3" xfId="0" applyFont="1" applyFill="1" applyBorder="1" applyAlignment="1"/>
    <xf numFmtId="4" fontId="10" fillId="18" borderId="133" xfId="0" applyNumberFormat="1" applyFont="1" applyFill="1" applyBorder="1" applyAlignment="1">
      <alignment horizontal="center" vertical="center"/>
    </xf>
    <xf numFmtId="0" fontId="3" fillId="19" borderId="134" xfId="0" applyFont="1" applyFill="1" applyBorder="1" applyAlignment="1"/>
    <xf numFmtId="4" fontId="10" fillId="18" borderId="155" xfId="0" applyNumberFormat="1" applyFont="1" applyFill="1" applyBorder="1" applyAlignment="1">
      <alignment horizontal="center" vertical="center"/>
    </xf>
    <xf numFmtId="0" fontId="3" fillId="19" borderId="156" xfId="0" applyFont="1" applyFill="1" applyBorder="1" applyAlignment="1"/>
    <xf numFmtId="4" fontId="10" fillId="18" borderId="165" xfId="0" applyNumberFormat="1" applyFont="1" applyFill="1" applyBorder="1" applyAlignment="1">
      <alignment horizontal="center" vertical="center"/>
    </xf>
    <xf numFmtId="0" fontId="3" fillId="19" borderId="166" xfId="0" applyFont="1" applyFill="1" applyBorder="1" applyAlignment="1"/>
    <xf numFmtId="4" fontId="23" fillId="15" borderId="11" xfId="0" applyNumberFormat="1" applyFont="1" applyFill="1" applyBorder="1" applyAlignment="1">
      <alignment horizontal="center" vertical="center" wrapText="1"/>
    </xf>
    <xf numFmtId="0" fontId="9" fillId="14" borderId="131" xfId="0" applyFont="1" applyFill="1" applyBorder="1" applyAlignment="1">
      <alignment horizontal="center" vertical="center" wrapText="1"/>
    </xf>
    <xf numFmtId="0" fontId="3" fillId="13" borderId="137" xfId="0" applyFont="1" applyFill="1" applyBorder="1" applyAlignment="1"/>
    <xf numFmtId="0" fontId="9" fillId="14" borderId="132" xfId="0" applyFont="1" applyFill="1" applyBorder="1" applyAlignment="1">
      <alignment horizontal="center" vertical="center" wrapText="1"/>
    </xf>
    <xf numFmtId="0" fontId="3" fillId="13" borderId="138" xfId="0" applyFont="1" applyFill="1" applyBorder="1" applyAlignment="1"/>
    <xf numFmtId="0" fontId="9" fillId="14" borderId="167" xfId="0" applyFont="1" applyFill="1" applyBorder="1" applyAlignment="1">
      <alignment horizontal="center" vertical="center" wrapText="1"/>
    </xf>
    <xf numFmtId="0" fontId="3" fillId="13" borderId="168" xfId="0" applyFont="1" applyFill="1" applyBorder="1" applyAlignment="1"/>
    <xf numFmtId="0" fontId="3" fillId="13" borderId="169" xfId="0" applyFont="1" applyFill="1" applyBorder="1" applyAlignment="1"/>
    <xf numFmtId="4" fontId="20" fillId="14" borderId="148" xfId="0" applyNumberFormat="1" applyFont="1" applyFill="1" applyBorder="1" applyAlignment="1">
      <alignment horizontal="center" vertical="center" textRotation="90" wrapText="1"/>
    </xf>
    <xf numFmtId="0" fontId="3" fillId="13" borderId="148" xfId="0" applyFont="1" applyFill="1" applyBorder="1" applyAlignment="1"/>
    <xf numFmtId="0" fontId="3" fillId="13" borderId="157" xfId="0" applyFont="1" applyFill="1" applyBorder="1" applyAlignment="1"/>
    <xf numFmtId="0" fontId="21" fillId="0" borderId="141" xfId="0" applyFont="1" applyBorder="1" applyAlignment="1">
      <alignment horizontal="center" vertical="center" wrapText="1"/>
    </xf>
    <xf numFmtId="0" fontId="3" fillId="0" borderId="149" xfId="0" applyFont="1" applyBorder="1" applyAlignment="1"/>
    <xf numFmtId="0" fontId="3" fillId="0" borderId="158" xfId="0" applyFont="1" applyBorder="1" applyAlignment="1"/>
    <xf numFmtId="0" fontId="7" fillId="15" borderId="252" xfId="0" applyFont="1" applyFill="1" applyBorder="1" applyAlignment="1">
      <alignment horizontal="center" vertical="center"/>
    </xf>
    <xf numFmtId="0" fontId="3" fillId="16" borderId="253" xfId="0" applyFont="1" applyFill="1" applyBorder="1" applyAlignment="1"/>
    <xf numFmtId="0" fontId="3" fillId="16" borderId="254" xfId="0" applyFont="1" applyFill="1" applyBorder="1" applyAlignment="1"/>
    <xf numFmtId="0" fontId="19" fillId="15" borderId="157" xfId="0" applyFont="1" applyFill="1" applyBorder="1" applyAlignment="1">
      <alignment horizontal="center" vertical="center"/>
    </xf>
    <xf numFmtId="0" fontId="3" fillId="16" borderId="175" xfId="0" applyFont="1" applyFill="1" applyBorder="1" applyAlignment="1"/>
    <xf numFmtId="0" fontId="3" fillId="16" borderId="3" xfId="0" applyFont="1" applyFill="1" applyBorder="1" applyAlignment="1"/>
    <xf numFmtId="0" fontId="9" fillId="14" borderId="130" xfId="0" applyFont="1" applyFill="1" applyBorder="1" applyAlignment="1">
      <alignment horizontal="center" vertical="center" wrapText="1"/>
    </xf>
    <xf numFmtId="0" fontId="3" fillId="13" borderId="136" xfId="0" applyFont="1" applyFill="1" applyBorder="1" applyAlignment="1"/>
    <xf numFmtId="4" fontId="10" fillId="18" borderId="170" xfId="0" applyNumberFormat="1" applyFont="1" applyFill="1" applyBorder="1" applyAlignment="1">
      <alignment horizontal="center" vertical="center"/>
    </xf>
    <xf numFmtId="4" fontId="10" fillId="18" borderId="171" xfId="0" applyNumberFormat="1" applyFont="1" applyFill="1" applyBorder="1" applyAlignment="1">
      <alignment horizontal="center" vertical="center"/>
    </xf>
    <xf numFmtId="4" fontId="10" fillId="18" borderId="172" xfId="0" applyNumberFormat="1" applyFont="1" applyFill="1" applyBorder="1" applyAlignment="1">
      <alignment horizontal="center" vertical="center"/>
    </xf>
    <xf numFmtId="3" fontId="9" fillId="14" borderId="131" xfId="0" applyNumberFormat="1" applyFont="1" applyFill="1" applyBorder="1" applyAlignment="1">
      <alignment horizontal="center" vertical="center" wrapText="1"/>
    </xf>
    <xf numFmtId="0" fontId="24" fillId="15" borderId="173" xfId="0" applyFont="1" applyFill="1" applyBorder="1" applyAlignment="1">
      <alignment horizontal="center" vertical="center" wrapText="1"/>
    </xf>
    <xf numFmtId="0" fontId="3" fillId="16" borderId="174" xfId="0" applyFont="1" applyFill="1" applyBorder="1" applyAlignment="1"/>
    <xf numFmtId="0" fontId="3" fillId="16" borderId="157" xfId="0" applyFont="1" applyFill="1" applyBorder="1" applyAlignment="1"/>
    <xf numFmtId="0" fontId="25" fillId="14" borderId="11" xfId="0" applyFont="1" applyFill="1" applyBorder="1" applyAlignment="1">
      <alignment horizontal="center" vertical="center" wrapText="1"/>
    </xf>
    <xf numFmtId="0" fontId="7" fillId="15" borderId="176" xfId="0" applyFont="1" applyFill="1" applyBorder="1" applyAlignment="1">
      <alignment horizontal="center" vertical="center"/>
    </xf>
    <xf numFmtId="0" fontId="3" fillId="16" borderId="177" xfId="0" applyFont="1" applyFill="1" applyBorder="1" applyAlignment="1"/>
    <xf numFmtId="0" fontId="3" fillId="16" borderId="178" xfId="0" applyFont="1" applyFill="1" applyBorder="1" applyAlignment="1"/>
    <xf numFmtId="0" fontId="3" fillId="16" borderId="187" xfId="0" applyFont="1" applyFill="1" applyBorder="1" applyAlignment="1"/>
    <xf numFmtId="0" fontId="3" fillId="16" borderId="188" xfId="0" applyFont="1" applyFill="1" applyBorder="1" applyAlignment="1"/>
    <xf numFmtId="0" fontId="3" fillId="16" borderId="189" xfId="0" applyFont="1" applyFill="1" applyBorder="1" applyAlignment="1"/>
    <xf numFmtId="0" fontId="7" fillId="15" borderId="179" xfId="0" applyFont="1" applyFill="1" applyBorder="1" applyAlignment="1">
      <alignment horizontal="center" vertical="center"/>
    </xf>
    <xf numFmtId="0" fontId="3" fillId="16" borderId="180" xfId="0" applyFont="1" applyFill="1" applyBorder="1" applyAlignment="1"/>
    <xf numFmtId="0" fontId="3" fillId="16" borderId="181" xfId="0" applyFont="1" applyFill="1" applyBorder="1" applyAlignment="1"/>
    <xf numFmtId="0" fontId="17" fillId="0" borderId="192" xfId="0" applyFont="1" applyBorder="1" applyAlignment="1">
      <alignment horizontal="center" vertical="center" wrapText="1"/>
    </xf>
    <xf numFmtId="0" fontId="3" fillId="0" borderId="109" xfId="0" applyFont="1" applyBorder="1" applyAlignment="1"/>
    <xf numFmtId="0" fontId="17" fillId="0" borderId="184" xfId="0" applyFont="1" applyBorder="1" applyAlignment="1">
      <alignment horizontal="center" vertical="center" wrapText="1"/>
    </xf>
    <xf numFmtId="0" fontId="3" fillId="0" borderId="185" xfId="0" applyFont="1" applyBorder="1" applyAlignment="1"/>
    <xf numFmtId="0" fontId="6" fillId="6" borderId="202" xfId="0" applyFont="1" applyFill="1" applyBorder="1" applyAlignment="1">
      <alignment horizontal="center" vertical="center" wrapText="1"/>
    </xf>
    <xf numFmtId="0" fontId="3" fillId="0" borderId="194" xfId="0" applyFont="1" applyBorder="1" applyAlignment="1"/>
    <xf numFmtId="0" fontId="3" fillId="0" borderId="204" xfId="0" applyFont="1" applyBorder="1" applyAlignment="1"/>
    <xf numFmtId="0" fontId="3" fillId="0" borderId="202" xfId="0" applyFont="1" applyBorder="1" applyAlignment="1"/>
    <xf numFmtId="0" fontId="0" fillId="0" borderId="0" xfId="0" applyAlignment="1"/>
    <xf numFmtId="0" fontId="3" fillId="0" borderId="206" xfId="0" applyFont="1" applyBorder="1" applyAlignment="1"/>
    <xf numFmtId="0" fontId="3" fillId="0" borderId="207" xfId="0" applyFont="1" applyBorder="1" applyAlignment="1"/>
    <xf numFmtId="0" fontId="3" fillId="0" borderId="208" xfId="0" applyFont="1" applyBorder="1" applyAlignment="1"/>
    <xf numFmtId="0" fontId="4" fillId="6" borderId="203" xfId="0" applyFont="1" applyFill="1" applyBorder="1" applyAlignment="1">
      <alignment horizontal="center" vertical="center" wrapText="1"/>
    </xf>
    <xf numFmtId="0" fontId="3" fillId="0" borderId="196" xfId="0" applyFont="1" applyBorder="1" applyAlignment="1"/>
    <xf numFmtId="0" fontId="3" fillId="0" borderId="205" xfId="0" applyFont="1" applyBorder="1" applyAlignment="1"/>
    <xf numFmtId="0" fontId="3" fillId="0" borderId="198" xfId="0" applyFont="1" applyBorder="1" applyAlignment="1"/>
    <xf numFmtId="0" fontId="3" fillId="0" borderId="209" xfId="0" applyFont="1" applyBorder="1" applyAlignment="1"/>
    <xf numFmtId="0" fontId="3" fillId="0" borderId="210" xfId="0" applyFont="1" applyBorder="1" applyAlignment="1"/>
    <xf numFmtId="0" fontId="6" fillId="6" borderId="211" xfId="0" applyFont="1" applyFill="1" applyBorder="1" applyAlignment="1">
      <alignment horizontal="center" vertical="center" wrapText="1"/>
    </xf>
    <xf numFmtId="0" fontId="3" fillId="0" borderId="212" xfId="0" applyFont="1" applyBorder="1" applyAlignment="1"/>
    <xf numFmtId="0" fontId="3" fillId="0" borderId="213" xfId="0" applyFont="1" applyBorder="1" applyAlignment="1"/>
    <xf numFmtId="0" fontId="4" fillId="6" borderId="214" xfId="0" applyFont="1" applyFill="1" applyBorder="1" applyAlignment="1">
      <alignment horizontal="center" vertical="center" wrapText="1"/>
    </xf>
    <xf numFmtId="0" fontId="3" fillId="0" borderId="215" xfId="0" applyFont="1" applyBorder="1" applyAlignment="1"/>
    <xf numFmtId="0" fontId="3" fillId="0" borderId="199" xfId="0" applyFont="1" applyBorder="1" applyAlignment="1"/>
    <xf numFmtId="0" fontId="3" fillId="0" borderId="200" xfId="0" applyFont="1" applyBorder="1" applyAlignment="1"/>
    <xf numFmtId="0" fontId="3" fillId="0" borderId="219" xfId="0" applyFont="1" applyBorder="1" applyAlignment="1"/>
    <xf numFmtId="0" fontId="3" fillId="0" borderId="220" xfId="0" applyFont="1" applyBorder="1" applyAlignment="1"/>
    <xf numFmtId="0" fontId="3" fillId="0" borderId="201" xfId="0" applyFont="1" applyBorder="1" applyAlignment="1"/>
    <xf numFmtId="0" fontId="6" fillId="11" borderId="195" xfId="0" applyFont="1" applyFill="1" applyBorder="1" applyAlignment="1">
      <alignment horizontal="center" vertical="center" wrapText="1"/>
    </xf>
    <xf numFmtId="0" fontId="17" fillId="0" borderId="217" xfId="0" applyFont="1" applyBorder="1" applyAlignment="1">
      <alignment horizontal="center" vertical="center" wrapText="1"/>
    </xf>
    <xf numFmtId="0" fontId="3" fillId="0" borderId="218" xfId="0" applyFont="1" applyBorder="1" applyAlignment="1"/>
    <xf numFmtId="0" fontId="9" fillId="4" borderId="92" xfId="0" applyFont="1" applyFill="1" applyBorder="1" applyAlignment="1">
      <alignment horizontal="center" vertical="center" wrapText="1"/>
    </xf>
    <xf numFmtId="0" fontId="3" fillId="0" borderId="92" xfId="0" applyFont="1" applyBorder="1" applyAlignment="1"/>
    <xf numFmtId="0" fontId="9" fillId="4" borderId="93" xfId="0" applyFont="1" applyFill="1" applyBorder="1" applyAlignment="1">
      <alignment horizontal="center" vertical="center" wrapText="1"/>
    </xf>
    <xf numFmtId="0" fontId="3" fillId="0" borderId="94" xfId="0" applyFont="1" applyBorder="1" applyAlignment="1"/>
    <xf numFmtId="0" fontId="9" fillId="4" borderId="95" xfId="0" applyFont="1" applyFill="1" applyBorder="1" applyAlignment="1">
      <alignment horizontal="center" vertical="center" wrapText="1"/>
    </xf>
    <xf numFmtId="0" fontId="3" fillId="0" borderId="98" xfId="0" applyFont="1" applyBorder="1" applyAlignment="1"/>
    <xf numFmtId="0" fontId="14" fillId="15" borderId="11" xfId="0" applyFont="1" applyFill="1" applyBorder="1" applyAlignment="1">
      <alignment horizontal="center" vertical="center"/>
    </xf>
    <xf numFmtId="0" fontId="15" fillId="14" borderId="11" xfId="0" applyFont="1" applyFill="1" applyBorder="1" applyAlignment="1">
      <alignment horizontal="center" vertical="center" wrapText="1"/>
    </xf>
    <xf numFmtId="0" fontId="3" fillId="13" borderId="77" xfId="0" applyFont="1" applyFill="1" applyBorder="1" applyAlignment="1"/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26" fillId="15" borderId="179" xfId="0" applyFont="1" applyFill="1" applyBorder="1" applyAlignment="1">
      <alignment horizontal="center" vertical="center"/>
    </xf>
    <xf numFmtId="0" fontId="27" fillId="15" borderId="176" xfId="0" applyFont="1" applyFill="1" applyBorder="1" applyAlignment="1">
      <alignment horizontal="center" vertical="center"/>
    </xf>
    <xf numFmtId="164" fontId="7" fillId="15" borderId="179" xfId="0" applyNumberFormat="1" applyFont="1" applyFill="1" applyBorder="1" applyAlignment="1">
      <alignment horizontal="center" vertical="center"/>
    </xf>
    <xf numFmtId="0" fontId="4" fillId="2" borderId="194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 wrapText="1"/>
    </xf>
    <xf numFmtId="4" fontId="20" fillId="4" borderId="148" xfId="0" applyNumberFormat="1" applyFont="1" applyFill="1" applyBorder="1" applyAlignment="1">
      <alignment horizontal="center" vertical="center" textRotation="90" wrapText="1"/>
    </xf>
    <xf numFmtId="0" fontId="3" fillId="0" borderId="148" xfId="0" applyFont="1" applyBorder="1" applyAlignment="1"/>
    <xf numFmtId="0" fontId="3" fillId="0" borderId="157" xfId="0" applyFont="1" applyBorder="1" applyAlignment="1"/>
    <xf numFmtId="4" fontId="10" fillId="10" borderId="170" xfId="0" applyNumberFormat="1" applyFont="1" applyFill="1" applyBorder="1" applyAlignment="1">
      <alignment horizontal="center" vertical="center"/>
    </xf>
    <xf numFmtId="0" fontId="3" fillId="0" borderId="134" xfId="0" applyFont="1" applyBorder="1" applyAlignment="1"/>
    <xf numFmtId="4" fontId="10" fillId="10" borderId="171" xfId="0" applyNumberFormat="1" applyFont="1" applyFill="1" applyBorder="1" applyAlignment="1">
      <alignment horizontal="center" vertical="center"/>
    </xf>
    <xf numFmtId="0" fontId="3" fillId="0" borderId="156" xfId="0" applyFont="1" applyBorder="1" applyAlignment="1"/>
    <xf numFmtId="4" fontId="10" fillId="10" borderId="172" xfId="0" applyNumberFormat="1" applyFont="1" applyFill="1" applyBorder="1" applyAlignment="1">
      <alignment horizontal="center" vertical="center"/>
    </xf>
    <xf numFmtId="0" fontId="3" fillId="0" borderId="166" xfId="0" applyFont="1" applyBorder="1" applyAlignment="1"/>
    <xf numFmtId="4" fontId="23" fillId="3" borderId="11" xfId="0" applyNumberFormat="1" applyFont="1" applyFill="1" applyBorder="1" applyAlignment="1">
      <alignment horizontal="center" vertical="center" wrapText="1"/>
    </xf>
    <xf numFmtId="0" fontId="24" fillId="3" borderId="173" xfId="0" applyFont="1" applyFill="1" applyBorder="1" applyAlignment="1">
      <alignment horizontal="center" vertical="center" wrapText="1"/>
    </xf>
    <xf numFmtId="0" fontId="3" fillId="0" borderId="174" xfId="0" applyFont="1" applyBorder="1" applyAlignment="1"/>
    <xf numFmtId="0" fontId="3" fillId="0" borderId="175" xfId="0" applyFont="1" applyBorder="1" applyAlignment="1"/>
    <xf numFmtId="0" fontId="19" fillId="3" borderId="127" xfId="0" applyFont="1" applyFill="1" applyBorder="1" applyAlignment="1">
      <alignment horizontal="center" vertical="center"/>
    </xf>
    <xf numFmtId="0" fontId="3" fillId="0" borderId="128" xfId="0" applyFont="1" applyBorder="1" applyAlignment="1"/>
    <xf numFmtId="0" fontId="3" fillId="0" borderId="129" xfId="0" applyFont="1" applyBorder="1" applyAlignment="1"/>
    <xf numFmtId="0" fontId="9" fillId="4" borderId="130" xfId="0" applyFont="1" applyFill="1" applyBorder="1" applyAlignment="1">
      <alignment horizontal="center" vertical="center" wrapText="1"/>
    </xf>
    <xf numFmtId="0" fontId="3" fillId="0" borderId="136" xfId="0" applyFont="1" applyBorder="1" applyAlignment="1"/>
    <xf numFmtId="3" fontId="9" fillId="4" borderId="131" xfId="0" applyNumberFormat="1" applyFont="1" applyFill="1" applyBorder="1" applyAlignment="1">
      <alignment horizontal="center" vertical="center" wrapText="1"/>
    </xf>
    <xf numFmtId="0" fontId="3" fillId="0" borderId="137" xfId="0" applyFont="1" applyBorder="1" applyAlignment="1"/>
    <xf numFmtId="0" fontId="9" fillId="4" borderId="131" xfId="0" applyFont="1" applyFill="1" applyBorder="1" applyAlignment="1">
      <alignment horizontal="center" vertical="center" wrapText="1"/>
    </xf>
    <xf numFmtId="0" fontId="9" fillId="4" borderId="132" xfId="0" applyFont="1" applyFill="1" applyBorder="1" applyAlignment="1">
      <alignment horizontal="center" vertical="center" wrapText="1"/>
    </xf>
    <xf numFmtId="0" fontId="3" fillId="0" borderId="138" xfId="0" applyFont="1" applyBorder="1" applyAlignment="1"/>
    <xf numFmtId="0" fontId="9" fillId="4" borderId="133" xfId="0" applyFont="1" applyFill="1" applyBorder="1" applyAlignment="1">
      <alignment horizontal="center" vertical="center" wrapText="1"/>
    </xf>
    <xf numFmtId="0" fontId="9" fillId="4" borderId="167" xfId="0" applyFont="1" applyFill="1" applyBorder="1" applyAlignment="1">
      <alignment horizontal="center" vertical="center" wrapText="1"/>
    </xf>
    <xf numFmtId="0" fontId="3" fillId="0" borderId="135" xfId="0" applyFont="1" applyBorder="1" applyAlignment="1"/>
    <xf numFmtId="0" fontId="3" fillId="0" borderId="169" xfId="0" applyFont="1" applyBorder="1" applyAlignment="1"/>
    <xf numFmtId="4" fontId="10" fillId="10" borderId="133" xfId="0" applyNumberFormat="1" applyFont="1" applyFill="1" applyBorder="1" applyAlignment="1">
      <alignment horizontal="center" vertical="center"/>
    </xf>
    <xf numFmtId="4" fontId="10" fillId="10" borderId="155" xfId="0" applyNumberFormat="1" applyFont="1" applyFill="1" applyBorder="1" applyAlignment="1">
      <alignment horizontal="center" vertical="center"/>
    </xf>
    <xf numFmtId="4" fontId="10" fillId="10" borderId="165" xfId="0" applyNumberFormat="1" applyFont="1" applyFill="1" applyBorder="1" applyAlignment="1">
      <alignment horizontal="center" vertical="center"/>
    </xf>
    <xf numFmtId="0" fontId="7" fillId="3" borderId="124" xfId="0" applyFont="1" applyFill="1" applyBorder="1" applyAlignment="1">
      <alignment horizontal="center" vertical="center"/>
    </xf>
    <xf numFmtId="0" fontId="3" fillId="0" borderId="125" xfId="0" applyFont="1" applyBorder="1" applyAlignment="1"/>
    <xf numFmtId="0" fontId="3" fillId="0" borderId="126" xfId="0" applyFont="1" applyBorder="1" applyAlignment="1"/>
    <xf numFmtId="0" fontId="9" fillId="4" borderId="174" xfId="0" applyFont="1" applyFill="1" applyBorder="1" applyAlignment="1">
      <alignment horizontal="center" vertical="center" wrapText="1"/>
    </xf>
    <xf numFmtId="0" fontId="3" fillId="0" borderId="3" xfId="0" applyFont="1" applyBorder="1" applyAlignment="1"/>
    <xf numFmtId="0" fontId="14" fillId="3" borderId="11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wrapText="1"/>
    </xf>
  </cellXfs>
  <cellStyles count="2">
    <cellStyle name="Hiperligação" xfId="1" builtinId="8"/>
    <cellStyle name="Normal" xfId="0" builtinId="0"/>
  </cellStyles>
  <dxfs count="66">
    <dxf>
      <font>
        <b/>
        <u/>
        <color theme="0"/>
      </font>
      <fill>
        <patternFill patternType="solid">
          <fgColor rgb="FF990000"/>
          <bgColor rgb="FF990000"/>
        </patternFill>
      </fill>
    </dxf>
    <dxf>
      <font>
        <color rgb="FFFFFFFF"/>
      </font>
      <fill>
        <patternFill patternType="solid">
          <fgColor rgb="FF990000"/>
          <bgColor rgb="FF990000"/>
        </patternFill>
      </fill>
    </dxf>
    <dxf>
      <font>
        <b/>
        <color rgb="FFFFFFFF"/>
      </font>
      <fill>
        <patternFill patternType="solid">
          <fgColor rgb="FF9C0006"/>
          <bgColor rgb="FF9C0006"/>
        </patternFill>
      </fill>
    </dxf>
    <dxf>
      <font>
        <b/>
        <color theme="0"/>
      </font>
      <fill>
        <patternFill patternType="solid">
          <fgColor rgb="FF9C0006"/>
          <bgColor rgb="FF9C0006"/>
        </patternFill>
      </fill>
    </dxf>
    <dxf>
      <font>
        <b/>
        <color rgb="FFFFFFFF"/>
      </font>
      <fill>
        <patternFill patternType="solid">
          <fgColor rgb="FF9C0006"/>
          <bgColor rgb="FF9C0006"/>
        </patternFill>
      </fill>
    </dxf>
    <dxf>
      <fill>
        <patternFill patternType="solid">
          <fgColor rgb="FFD8D8D8"/>
          <bgColor rgb="FFD8D8D8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>
          <bgColor rgb="FFC00000"/>
        </patternFill>
      </fill>
    </dxf>
    <dxf>
      <font>
        <color rgb="FFFFFFFF"/>
      </font>
      <fill>
        <patternFill patternType="solid">
          <fgColor rgb="FF990000"/>
          <bgColor rgb="FF990000"/>
        </patternFill>
      </fill>
    </dxf>
    <dxf>
      <font>
        <color rgb="FFFFFFFF"/>
      </font>
      <fill>
        <patternFill patternType="solid">
          <fgColor rgb="FF990000"/>
          <bgColor rgb="FF990000"/>
        </patternFill>
      </fill>
    </dxf>
    <dxf>
      <font>
        <b/>
        <u/>
        <color theme="0"/>
      </font>
      <fill>
        <patternFill patternType="solid">
          <fgColor rgb="FF990000"/>
          <bgColor rgb="FF990000"/>
        </patternFill>
      </fill>
    </dxf>
    <dxf>
      <font>
        <b/>
        <color rgb="FFFFFFFF"/>
      </font>
      <fill>
        <patternFill patternType="solid">
          <fgColor rgb="FF990000"/>
          <bgColor rgb="FF990000"/>
        </patternFill>
      </fill>
    </dxf>
    <dxf>
      <font>
        <b/>
        <color rgb="FFFFFFFF"/>
      </font>
      <fill>
        <patternFill patternType="solid">
          <fgColor rgb="FF9C0006"/>
          <bgColor rgb="FF9C0006"/>
        </patternFill>
      </fill>
    </dxf>
    <dxf>
      <font>
        <b/>
        <color theme="0"/>
      </font>
      <fill>
        <patternFill patternType="solid">
          <fgColor rgb="FF9C0006"/>
          <bgColor rgb="FF9C0006"/>
        </patternFill>
      </fill>
    </dxf>
    <dxf>
      <font>
        <b/>
        <color rgb="FFFFFFFF"/>
      </font>
      <fill>
        <patternFill patternType="solid">
          <fgColor rgb="FF9C0006"/>
          <bgColor rgb="FF9C0006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8D8D8"/>
          <bgColor rgb="FFD8D8D8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>
          <bgColor rgb="FFC00000"/>
        </patternFill>
      </fill>
    </dxf>
    <dxf>
      <font>
        <color rgb="FFFFFFFF"/>
      </font>
      <fill>
        <patternFill patternType="solid">
          <fgColor rgb="FF990000"/>
          <bgColor rgb="FF990000"/>
        </patternFill>
      </fill>
    </dxf>
    <dxf>
      <font>
        <color rgb="FFFFFFFF"/>
      </font>
      <fill>
        <patternFill patternType="solid">
          <fgColor rgb="FF990000"/>
          <bgColor rgb="FF990000"/>
        </patternFill>
      </fill>
    </dxf>
    <dxf>
      <font>
        <b/>
        <u/>
        <color theme="0"/>
      </font>
      <fill>
        <patternFill patternType="solid">
          <fgColor rgb="FF990000"/>
          <bgColor rgb="FF990000"/>
        </patternFill>
      </fill>
    </dxf>
    <dxf>
      <font>
        <b/>
        <color rgb="FFFFFFFF"/>
      </font>
      <fill>
        <patternFill patternType="solid">
          <fgColor rgb="FF990000"/>
          <bgColor rgb="FF990000"/>
        </patternFill>
      </fill>
    </dxf>
    <dxf>
      <font>
        <b/>
        <color rgb="FFFFFFFF"/>
      </font>
      <fill>
        <patternFill patternType="solid">
          <fgColor rgb="FF9C0006"/>
          <bgColor rgb="FF9C0006"/>
        </patternFill>
      </fill>
    </dxf>
    <dxf>
      <font>
        <b/>
        <color theme="0"/>
      </font>
      <fill>
        <patternFill patternType="solid">
          <fgColor rgb="FF9C0006"/>
          <bgColor rgb="FF9C0006"/>
        </patternFill>
      </fill>
    </dxf>
    <dxf>
      <font>
        <b/>
        <color rgb="FFFFFFFF"/>
      </font>
      <fill>
        <patternFill patternType="solid">
          <fgColor rgb="FF9C0006"/>
          <bgColor rgb="FF9C0006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8D8D8"/>
          <bgColor rgb="FFD8D8D8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>
          <bgColor rgb="FFC00000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>
          <bgColor theme="0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1"/>
      </font>
      <fill>
        <patternFill patternType="solid">
          <fgColor rgb="FF9C0006"/>
          <bgColor rgb="FF9C0006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EEAF6"/>
          <bgColor rgb="FFDEEAF6"/>
        </patternFill>
      </fill>
    </dxf>
  </dxfs>
  <tableStyles count="0" defaultTableStyle="TableStyleMedium2" defaultPivotStyle="PivotStyleLight16"/>
  <colors>
    <mruColors>
      <color rgb="FF543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5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1520190</xdr:colOff>
      <xdr:row>4</xdr:row>
      <xdr:rowOff>121920</xdr:rowOff>
    </xdr:from>
    <xdr:ext cx="1285875" cy="638175"/>
    <xdr:pic>
      <xdr:nvPicPr>
        <xdr:cNvPr id="11" name="image4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9290" y="807720"/>
          <a:ext cx="1285875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11241405</xdr:colOff>
      <xdr:row>4</xdr:row>
      <xdr:rowOff>148590</xdr:rowOff>
    </xdr:from>
    <xdr:ext cx="1676400" cy="51435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27505" y="834390"/>
          <a:ext cx="1676400" cy="5143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12931140</xdr:colOff>
      <xdr:row>4</xdr:row>
      <xdr:rowOff>19050</xdr:rowOff>
    </xdr:from>
    <xdr:to>
      <xdr:col>3</xdr:col>
      <xdr:colOff>15240000</xdr:colOff>
      <xdr:row>7</xdr:row>
      <xdr:rowOff>38100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39872FCA-09AF-E542-5DCA-2D775E2C441E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53735"/>
        <a:stretch/>
      </xdr:blipFill>
      <xdr:spPr>
        <a:xfrm>
          <a:off x="16017240" y="704850"/>
          <a:ext cx="2308860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</xdr:colOff>
      <xdr:row>4</xdr:row>
      <xdr:rowOff>78104</xdr:rowOff>
    </xdr:from>
    <xdr:to>
      <xdr:col>2</xdr:col>
      <xdr:colOff>1318020</xdr:colOff>
      <xdr:row>6</xdr:row>
      <xdr:rowOff>190590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1D24B3-92B6-4023-8048-E714C134E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9590" y="763904"/>
          <a:ext cx="1211340" cy="7220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952500</xdr:colOff>
      <xdr:row>66</xdr:row>
      <xdr:rowOff>0</xdr:rowOff>
    </xdr:from>
    <xdr:ext cx="200025" cy="2762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10</xdr:col>
      <xdr:colOff>228600</xdr:colOff>
      <xdr:row>3</xdr:row>
      <xdr:rowOff>104775</xdr:rowOff>
    </xdr:from>
    <xdr:ext cx="1104900" cy="419100"/>
    <xdr:pic>
      <xdr:nvPicPr>
        <xdr:cNvPr id="4" name="image4.png" title="Imagem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150495</xdr:colOff>
      <xdr:row>3</xdr:row>
      <xdr:rowOff>72390</xdr:rowOff>
    </xdr:from>
    <xdr:to>
      <xdr:col>1</xdr:col>
      <xdr:colOff>1012693</xdr:colOff>
      <xdr:row>3</xdr:row>
      <xdr:rowOff>588736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62AB776-3E9B-4F01-B598-BE7533D15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1095" y="1015365"/>
          <a:ext cx="867913" cy="527776"/>
        </a:xfrm>
        <a:prstGeom prst="rect">
          <a:avLst/>
        </a:prstGeom>
      </xdr:spPr>
    </xdr:pic>
    <xdr:clientData/>
  </xdr:twoCellAnchor>
  <xdr:oneCellAnchor>
    <xdr:from>
      <xdr:col>11</xdr:col>
      <xdr:colOff>506730</xdr:colOff>
      <xdr:row>3</xdr:row>
      <xdr:rowOff>26670</xdr:rowOff>
    </xdr:from>
    <xdr:ext cx="1676400" cy="514350"/>
    <xdr:pic>
      <xdr:nvPicPr>
        <xdr:cNvPr id="8" name="image1.png" title="Imagem">
          <a:extLst>
            <a:ext uri="{FF2B5EF4-FFF2-40B4-BE49-F238E27FC236}">
              <a16:creationId xmlns:a16="http://schemas.microsoft.com/office/drawing/2014/main" id="{0FC08AB1-E0A6-4C05-B386-43F3321928B2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899505" y="969645"/>
          <a:ext cx="1676400" cy="5143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428625</xdr:colOff>
      <xdr:row>2</xdr:row>
      <xdr:rowOff>78105</xdr:rowOff>
    </xdr:from>
    <xdr:to>
      <xdr:col>15</xdr:col>
      <xdr:colOff>782955</xdr:colOff>
      <xdr:row>4</xdr:row>
      <xdr:rowOff>173355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EE62BF8-45D3-4F03-8B88-F2240E014435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53735"/>
        <a:stretch/>
      </xdr:blipFill>
      <xdr:spPr>
        <a:xfrm>
          <a:off x="20593050" y="840105"/>
          <a:ext cx="2312670" cy="948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952500</xdr:colOff>
      <xdr:row>66</xdr:row>
      <xdr:rowOff>0</xdr:rowOff>
    </xdr:from>
    <xdr:ext cx="200025" cy="2762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E8276390-3C77-4BB7-8B4E-412AB52A8F34}"/>
            </a:ext>
          </a:extLst>
        </xdr:cNvPr>
        <xdr:cNvSpPr txBox="1"/>
      </xdr:nvSpPr>
      <xdr:spPr>
        <a:xfrm>
          <a:off x="4343400" y="14458950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76200</xdr:colOff>
      <xdr:row>3</xdr:row>
      <xdr:rowOff>38100</xdr:rowOff>
    </xdr:from>
    <xdr:ext cx="1704975" cy="552450"/>
    <xdr:pic>
      <xdr:nvPicPr>
        <xdr:cNvPr id="3" name="image5.png" title="Imagem">
          <a:extLst>
            <a:ext uri="{FF2B5EF4-FFF2-40B4-BE49-F238E27FC236}">
              <a16:creationId xmlns:a16="http://schemas.microsoft.com/office/drawing/2014/main" id="{C00C900B-EBDA-4EE5-B9D3-99EA1B2554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0" y="981075"/>
          <a:ext cx="170497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228600</xdr:colOff>
      <xdr:row>3</xdr:row>
      <xdr:rowOff>104775</xdr:rowOff>
    </xdr:from>
    <xdr:ext cx="1104900" cy="419100"/>
    <xdr:pic>
      <xdr:nvPicPr>
        <xdr:cNvPr id="4" name="image4.png" title="Imagem">
          <a:extLst>
            <a:ext uri="{FF2B5EF4-FFF2-40B4-BE49-F238E27FC236}">
              <a16:creationId xmlns:a16="http://schemas.microsoft.com/office/drawing/2014/main" id="{D38AB054-F4AC-46FF-BC3A-5D7F7279C06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516225" y="1045845"/>
          <a:ext cx="1104900" cy="4191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828675</xdr:colOff>
      <xdr:row>3</xdr:row>
      <xdr:rowOff>38100</xdr:rowOff>
    </xdr:from>
    <xdr:ext cx="1676400" cy="51435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4E633890-5C90-4E28-85CA-CC7CBBA5FCC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095470" y="981075"/>
          <a:ext cx="1676400" cy="5143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942975</xdr:colOff>
      <xdr:row>3</xdr:row>
      <xdr:rowOff>57150</xdr:rowOff>
    </xdr:from>
    <xdr:ext cx="1828800" cy="571500"/>
    <xdr:pic>
      <xdr:nvPicPr>
        <xdr:cNvPr id="6" name="image3.png" title="Imagem">
          <a:extLst>
            <a:ext uri="{FF2B5EF4-FFF2-40B4-BE49-F238E27FC236}">
              <a16:creationId xmlns:a16="http://schemas.microsoft.com/office/drawing/2014/main" id="{CB58E0C1-6A12-4735-887D-6624204B13EF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981420" y="996315"/>
          <a:ext cx="182880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vestigacao.ulusofona.pt/pt/incentivos-a-investigacao/seed-fund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upolusofona.sharepoint.com/sites/Click/administracao/Ordens%20de%20Servio/Forms/OS.aspx?id=%2Fsites%2FClick%2Fadministracao%2FOrdens%20de%20Servio%2FOS%5FCOFAC%5F2025%5F098%2Epdf&amp;parent=%2Fsites%2FClick%2Fadministracao%2FOrdens%20de%20Servio" TargetMode="External"/><Relationship Id="rId1" Type="http://schemas.openxmlformats.org/officeDocument/2006/relationships/hyperlink" Target="https://www.fct.pt/wp-content/uploads/2026/01/RBi_Republicado_2025.pdf" TargetMode="Externa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rupolusofona.sharepoint.com/sites/Click/administracao/Ordens%20de%20Servio/Forms/OS.aspx?id=%2Fsites%2FClick%2Fadministracao%2FOrdens%20de%20Servio%2FOS%5FCOFAC%5F2025%5F098%2Epdf&amp;parent=%2Fsites%2FClick%2Fadministracao%2FOrdens%20de%20Servio" TargetMode="External"/><Relationship Id="rId1" Type="http://schemas.openxmlformats.org/officeDocument/2006/relationships/hyperlink" Target="https://www.fct.pt/wp-content/uploads/2026/01/RBi_Republicado_2025.pdf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5"/>
  <sheetViews>
    <sheetView topLeftCell="C1" workbookViewId="0">
      <selection activeCell="C11" sqref="C11"/>
    </sheetView>
  </sheetViews>
  <sheetFormatPr defaultColWidth="14.44140625" defaultRowHeight="15" customHeight="1" x14ac:dyDescent="0.3"/>
  <cols>
    <col min="1" max="2" width="3.109375" customWidth="1"/>
    <col min="3" max="3" width="38.88671875" customWidth="1"/>
    <col min="4" max="4" width="226.109375" customWidth="1"/>
    <col min="5" max="5" width="8.6640625" customWidth="1"/>
    <col min="6" max="6" width="6" customWidth="1"/>
  </cols>
  <sheetData>
    <row r="1" spans="2:4" ht="14.25" customHeight="1" x14ac:dyDescent="0.3">
      <c r="C1" s="1"/>
      <c r="D1" s="1"/>
    </row>
    <row r="2" spans="2:4" ht="14.25" customHeight="1" x14ac:dyDescent="0.3">
      <c r="C2" s="1"/>
      <c r="D2" s="1"/>
    </row>
    <row r="3" spans="2:4" ht="14.25" customHeight="1" x14ac:dyDescent="0.3">
      <c r="C3" s="240" t="s">
        <v>151</v>
      </c>
      <c r="D3" s="241"/>
    </row>
    <row r="4" spans="2:4" ht="14.25" customHeight="1" x14ac:dyDescent="0.3">
      <c r="C4" s="173"/>
      <c r="D4" s="173"/>
    </row>
    <row r="5" spans="2:4" ht="24" customHeight="1" x14ac:dyDescent="0.3">
      <c r="C5" s="246" t="s">
        <v>0</v>
      </c>
      <c r="D5" s="247"/>
    </row>
    <row r="6" spans="2:4" ht="24" customHeight="1" x14ac:dyDescent="0.3">
      <c r="C6" s="248" t="s">
        <v>152</v>
      </c>
      <c r="D6" s="249"/>
    </row>
    <row r="7" spans="2:4" ht="24.75" customHeight="1" x14ac:dyDescent="0.3">
      <c r="C7" s="250"/>
      <c r="D7" s="251"/>
    </row>
    <row r="8" spans="2:4" ht="14.25" customHeight="1" x14ac:dyDescent="0.3">
      <c r="C8" s="1"/>
      <c r="D8" s="1"/>
    </row>
    <row r="9" spans="2:4" ht="17.25" customHeight="1" x14ac:dyDescent="0.3">
      <c r="B9" s="184"/>
      <c r="C9" s="200" t="s">
        <v>1</v>
      </c>
      <c r="D9" s="203" t="s">
        <v>152</v>
      </c>
    </row>
    <row r="10" spans="2:4" ht="14.25" customHeight="1" x14ac:dyDescent="0.3">
      <c r="B10" s="184"/>
      <c r="C10" s="201" t="s">
        <v>2</v>
      </c>
      <c r="D10" s="182"/>
    </row>
    <row r="11" spans="2:4" ht="14.25" customHeight="1" x14ac:dyDescent="0.3">
      <c r="B11" s="184"/>
      <c r="C11" s="201" t="s">
        <v>154</v>
      </c>
      <c r="D11" s="183"/>
    </row>
    <row r="12" spans="2:4" ht="14.25" customHeight="1" x14ac:dyDescent="0.3">
      <c r="B12" s="184"/>
      <c r="C12" s="202" t="s">
        <v>3</v>
      </c>
      <c r="D12" s="204">
        <v>10000</v>
      </c>
    </row>
    <row r="13" spans="2:4" ht="14.25" customHeight="1" x14ac:dyDescent="0.3"/>
    <row r="14" spans="2:4" ht="16.5" customHeight="1" x14ac:dyDescent="0.3">
      <c r="C14" s="242" t="s">
        <v>4</v>
      </c>
      <c r="D14" s="243"/>
    </row>
    <row r="15" spans="2:4" ht="2.25" customHeight="1" x14ac:dyDescent="0.3">
      <c r="C15" s="2"/>
      <c r="D15" s="2"/>
    </row>
    <row r="16" spans="2:4" ht="17.25" customHeight="1" x14ac:dyDescent="0.3">
      <c r="C16" s="206" t="s">
        <v>5</v>
      </c>
      <c r="D16" s="3"/>
    </row>
    <row r="17" spans="2:5" ht="17.25" customHeight="1" x14ac:dyDescent="0.3">
      <c r="C17" s="207" t="s">
        <v>6</v>
      </c>
      <c r="D17" s="4"/>
    </row>
    <row r="18" spans="2:5" ht="17.25" customHeight="1" x14ac:dyDescent="0.3">
      <c r="C18" s="207" t="s">
        <v>7</v>
      </c>
      <c r="D18" s="4"/>
    </row>
    <row r="19" spans="2:5" ht="17.25" customHeight="1" x14ac:dyDescent="0.3">
      <c r="C19" s="207" t="s">
        <v>8</v>
      </c>
      <c r="D19" s="5"/>
    </row>
    <row r="20" spans="2:5" ht="17.25" customHeight="1" x14ac:dyDescent="0.3">
      <c r="C20" s="208" t="s">
        <v>9</v>
      </c>
      <c r="D20" s="6"/>
    </row>
    <row r="21" spans="2:5" ht="14.25" customHeight="1" x14ac:dyDescent="0.3">
      <c r="C21" s="1"/>
      <c r="D21" s="1"/>
    </row>
    <row r="22" spans="2:5" ht="18" customHeight="1" x14ac:dyDescent="0.3">
      <c r="C22" s="205" t="s">
        <v>10</v>
      </c>
      <c r="D22" s="7">
        <f>Orçamento!O57</f>
        <v>0</v>
      </c>
    </row>
    <row r="23" spans="2:5" ht="14.25" customHeight="1" x14ac:dyDescent="0.3">
      <c r="C23" s="1"/>
      <c r="D23" s="1"/>
    </row>
    <row r="24" spans="2:5" ht="15" customHeight="1" x14ac:dyDescent="0.3">
      <c r="C24" s="244" t="s">
        <v>11</v>
      </c>
      <c r="D24" s="245"/>
    </row>
    <row r="25" spans="2:5" ht="103.5" customHeight="1" x14ac:dyDescent="0.3">
      <c r="B25" s="184"/>
      <c r="C25" s="236" t="s">
        <v>12</v>
      </c>
      <c r="D25" s="237"/>
      <c r="E25" s="184"/>
    </row>
    <row r="26" spans="2:5" ht="7.5" customHeight="1" x14ac:dyDescent="0.3">
      <c r="C26" s="174"/>
      <c r="D26" s="174"/>
    </row>
    <row r="27" spans="2:5" ht="18" customHeight="1" x14ac:dyDescent="0.3">
      <c r="B27" s="184"/>
      <c r="C27" s="238" t="s">
        <v>13</v>
      </c>
      <c r="D27" s="191" t="s">
        <v>14</v>
      </c>
      <c r="E27" s="184"/>
    </row>
    <row r="28" spans="2:5" ht="18" customHeight="1" x14ac:dyDescent="0.3">
      <c r="B28" s="184"/>
      <c r="C28" s="239"/>
      <c r="D28" s="195" t="s">
        <v>15</v>
      </c>
      <c r="E28" s="184"/>
    </row>
    <row r="29" spans="2:5" ht="14.25" customHeight="1" x14ac:dyDescent="0.3">
      <c r="C29" s="1"/>
      <c r="D29" s="1"/>
    </row>
    <row r="30" spans="2:5" ht="14.25" customHeight="1" x14ac:dyDescent="0.3">
      <c r="B30" s="184"/>
      <c r="C30" s="232" t="s">
        <v>16</v>
      </c>
      <c r="D30" s="191" t="s">
        <v>17</v>
      </c>
      <c r="E30" s="184"/>
    </row>
    <row r="31" spans="2:5" ht="33.75" customHeight="1" x14ac:dyDescent="0.3">
      <c r="B31" s="184"/>
      <c r="C31" s="233"/>
      <c r="D31" s="192" t="s">
        <v>18</v>
      </c>
      <c r="E31" s="184"/>
    </row>
    <row r="32" spans="2:5" ht="14.25" customHeight="1" x14ac:dyDescent="0.3">
      <c r="B32" s="184"/>
      <c r="C32" s="234"/>
      <c r="D32" s="193" t="s">
        <v>19</v>
      </c>
      <c r="E32" s="184"/>
    </row>
    <row r="33" spans="2:5" ht="14.25" customHeight="1" x14ac:dyDescent="0.3">
      <c r="B33" s="184"/>
      <c r="C33" s="235"/>
      <c r="D33" s="194" t="s">
        <v>20</v>
      </c>
      <c r="E33" s="184"/>
    </row>
    <row r="34" spans="2:5" ht="14.25" customHeight="1" x14ac:dyDescent="0.3">
      <c r="C34" s="184"/>
      <c r="D34" s="184"/>
    </row>
    <row r="35" spans="2:5" ht="14.25" customHeight="1" x14ac:dyDescent="0.3"/>
  </sheetData>
  <mergeCells count="9">
    <mergeCell ref="C30:C33"/>
    <mergeCell ref="C25:D25"/>
    <mergeCell ref="C27:C28"/>
    <mergeCell ref="C3:D3"/>
    <mergeCell ref="C14:D14"/>
    <mergeCell ref="C24:D24"/>
    <mergeCell ref="C5:D5"/>
    <mergeCell ref="C6:D6"/>
    <mergeCell ref="C7:D7"/>
  </mergeCells>
  <conditionalFormatting sqref="D9">
    <cfRule type="cellIs" dxfId="60" priority="1" operator="equal">
      <formula>""</formula>
    </cfRule>
  </conditionalFormatting>
  <conditionalFormatting sqref="D11">
    <cfRule type="cellIs" dxfId="59" priority="2" operator="equal">
      <formula>0</formula>
    </cfRule>
  </conditionalFormatting>
  <dataValidations xWindow="735" yWindow="380" count="3">
    <dataValidation type="decimal" allowBlank="1" showDropDown="1" showInputMessage="1" showErrorMessage="1" errorTitle="AVISO" error="Segundo o ponto 1 do Artigo 5.° Condições de atribuiçao do financiamento_x000a_&quot;O projeto deve ser definido para um periodo temporal entre os doze e os dezoito meses&quot;" sqref="D11" xr:uid="{00000000-0002-0000-0000-000000000000}">
      <formula1>12</formula1>
      <formula2>18</formula2>
    </dataValidation>
    <dataValidation type="date" operator="greaterThanOrEqual" allowBlank="1" showDropDown="1" showErrorMessage="1" errorTitle="DATA ERRADA" error="A data deve ser igual ou superior ao dia 01/01/2027." sqref="D10" xr:uid="{00000000-0002-0000-0000-000002000000}">
      <formula1>46388</formula1>
    </dataValidation>
    <dataValidation type="decimal" operator="equal" allowBlank="1" showDropDown="1" showInputMessage="1" showErrorMessage="1" prompt="Restrição de Edição - Esta célula contém parâmetros protegidos. Alterações manuais não são permitidas para garantir a integridade estrutural do conjunto de dados." sqref="D12" xr:uid="{00000000-0002-0000-0000-000003000000}">
      <formula1>10000</formula1>
    </dataValidation>
  </dataValidations>
  <hyperlinks>
    <hyperlink ref="C6:D6" r:id="rId1" display="Seed Funding" xr:uid="{DC27A2DE-2396-406C-BB4B-86637A0F756A}"/>
  </hyperlinks>
  <pageMargins left="0.7" right="0.7" top="0.75" bottom="0.75" header="0" footer="0"/>
  <pageSetup orientation="portrait"/>
  <drawing r:id="rId2"/>
  <extLst>
    <ext xmlns:x14="http://schemas.microsoft.com/office/spreadsheetml/2009/9/main" uri="{CCE6A557-97BC-4b89-ADB6-D9C93CAAB3DF}">
      <x14:dataValidations xmlns:xm="http://schemas.microsoft.com/office/excel/2006/main" xWindow="735" yWindow="380" count="1">
        <x14:dataValidation type="decimal" operator="equal" allowBlank="1" showDropDown="1" showInputMessage="1" showErrorMessage="1" prompt="Esta célula contém parâmetros protegidos. Alterações manuais não são permitidas para garantir a integridade estrutural do conjunto de dados." xr:uid="{00000000-0002-0000-0000-000004000000}">
          <x14:formula1>
            <xm:f>Orçamento!O57</xm:f>
          </x14:formula1>
          <xm:sqref>D22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activeCell="E9" sqref="E9:E18"/>
    </sheetView>
  </sheetViews>
  <sheetFormatPr defaultColWidth="14.44140625" defaultRowHeight="15" customHeight="1" x14ac:dyDescent="0.3"/>
  <cols>
    <col min="1" max="2" width="8.6640625" customWidth="1"/>
    <col min="3" max="3" width="40.6640625" customWidth="1"/>
    <col min="5" max="5" width="15.88671875" customWidth="1"/>
    <col min="6" max="6" width="17.33203125" customWidth="1"/>
    <col min="7" max="7" width="8.6640625" customWidth="1"/>
  </cols>
  <sheetData>
    <row r="1" spans="1:7" ht="14.25" customHeight="1" x14ac:dyDescent="0.3">
      <c r="A1" s="83"/>
      <c r="B1" s="83"/>
      <c r="C1" s="83"/>
      <c r="D1" s="83"/>
      <c r="E1" s="83"/>
      <c r="F1" s="84"/>
      <c r="G1" s="83"/>
    </row>
    <row r="2" spans="1:7" ht="34.5" customHeight="1" x14ac:dyDescent="0.3">
      <c r="A2" s="83"/>
      <c r="B2" s="258" t="s">
        <v>100</v>
      </c>
      <c r="C2" s="259"/>
      <c r="D2" s="259"/>
      <c r="E2" s="259"/>
      <c r="F2" s="243"/>
      <c r="G2" s="83"/>
    </row>
    <row r="3" spans="1:7" ht="9.75" customHeight="1" thickBot="1" x14ac:dyDescent="0.35">
      <c r="A3" s="83"/>
      <c r="B3" s="83"/>
      <c r="C3" s="83"/>
      <c r="D3" s="83"/>
      <c r="E3" s="83"/>
      <c r="F3" s="83"/>
      <c r="G3" s="83"/>
    </row>
    <row r="4" spans="1:7" ht="14.25" customHeight="1" thickBot="1" x14ac:dyDescent="0.35">
      <c r="A4" s="83"/>
      <c r="B4" s="260" t="s">
        <v>101</v>
      </c>
      <c r="C4" s="261"/>
      <c r="D4" s="262">
        <v>10</v>
      </c>
      <c r="E4" s="263"/>
      <c r="F4" s="264"/>
      <c r="G4" s="83"/>
    </row>
    <row r="5" spans="1:7" ht="8.25" customHeight="1" thickBot="1" x14ac:dyDescent="0.35">
      <c r="A5" s="83"/>
      <c r="B5" s="83"/>
      <c r="C5" s="83"/>
      <c r="D5" s="83"/>
      <c r="E5" s="83"/>
      <c r="F5" s="84"/>
      <c r="G5" s="83"/>
    </row>
    <row r="6" spans="1:7" ht="14.25" customHeight="1" thickBot="1" x14ac:dyDescent="0.35">
      <c r="A6" s="83"/>
      <c r="B6" s="265" t="s">
        <v>102</v>
      </c>
      <c r="C6" s="259"/>
      <c r="D6" s="259"/>
      <c r="E6" s="259"/>
      <c r="F6" s="243"/>
      <c r="G6" s="83"/>
    </row>
    <row r="7" spans="1:7" ht="3.75" customHeight="1" thickBot="1" x14ac:dyDescent="0.35">
      <c r="A7" s="83"/>
      <c r="B7" s="83"/>
      <c r="C7" s="83"/>
      <c r="D7" s="83"/>
      <c r="E7" s="83"/>
      <c r="F7" s="83"/>
      <c r="G7" s="83"/>
    </row>
    <row r="8" spans="1:7" ht="14.25" customHeight="1" thickBot="1" x14ac:dyDescent="0.35">
      <c r="A8" s="83"/>
      <c r="B8" s="217" t="s">
        <v>103</v>
      </c>
      <c r="C8" s="218" t="s">
        <v>104</v>
      </c>
      <c r="D8" s="218" t="s">
        <v>105</v>
      </c>
      <c r="E8" s="218" t="s">
        <v>106</v>
      </c>
      <c r="F8" s="219" t="s">
        <v>107</v>
      </c>
      <c r="G8" s="83"/>
    </row>
    <row r="9" spans="1:7" ht="14.25" customHeight="1" x14ac:dyDescent="0.3">
      <c r="A9" s="83"/>
      <c r="B9" s="209">
        <v>1</v>
      </c>
      <c r="C9" s="185"/>
      <c r="D9" s="196"/>
      <c r="E9" s="85"/>
      <c r="F9" s="212">
        <f>SUMIF(Orçamento!$D$29:$D$33,Tarefas!B9,Orçamento!$O$29:$O$33)+SUMIF(Orçamento!$C$52:$C$79,Tarefas!B9,Orçamento!$G$52:$G$79)+SUMIF(Orçamento!$D$41:$D$45,Tarefas!B9,Orçamento!$O$41:$O$45)</f>
        <v>0</v>
      </c>
      <c r="G9" s="83"/>
    </row>
    <row r="10" spans="1:7" ht="14.25" customHeight="1" x14ac:dyDescent="0.3">
      <c r="A10" s="83"/>
      <c r="B10" s="210">
        <f>IF($D$4&gt;=2,2,"")</f>
        <v>2</v>
      </c>
      <c r="C10" s="186"/>
      <c r="D10" s="197"/>
      <c r="E10" s="86"/>
      <c r="F10" s="213">
        <f>SUMIF(Orçamento!$D$29:$D$33,Tarefas!B10,Orçamento!$O$29:$O$33)+SUMIF(Orçamento!$C$52:$C$79,Tarefas!B10,Orçamento!$G$52:$G$79)+SUMIF(Orçamento!$D$41:$D$45,Tarefas!B10,Orçamento!$O$41:$O$45)</f>
        <v>0</v>
      </c>
      <c r="G10" s="83"/>
    </row>
    <row r="11" spans="1:7" ht="14.25" customHeight="1" x14ac:dyDescent="0.3">
      <c r="A11" s="83"/>
      <c r="B11" s="210">
        <v>3</v>
      </c>
      <c r="C11" s="186"/>
      <c r="D11" s="197"/>
      <c r="E11" s="86"/>
      <c r="F11" s="214">
        <f>SUMIF(Orçamento!$D$29:$D$33,Tarefas!B11,Orçamento!$O$29:$O$33)+SUMIF(Orçamento!$C$52:$C$79,Tarefas!B11,Orçamento!$G$52:$G$79)+SUMIF(Orçamento!$D$41:$D$45,Tarefas!B11,Orçamento!$O$41:$O$45)</f>
        <v>0</v>
      </c>
      <c r="G11" s="83"/>
    </row>
    <row r="12" spans="1:7" ht="14.25" customHeight="1" x14ac:dyDescent="0.3">
      <c r="A12" s="83"/>
      <c r="B12" s="210">
        <v>4</v>
      </c>
      <c r="C12" s="186"/>
      <c r="D12" s="197"/>
      <c r="E12" s="86"/>
      <c r="F12" s="214">
        <f>SUMIF(Orçamento!$D$29:$D$33,Tarefas!B12,Orçamento!$O$29:$O$33)+SUMIF(Orçamento!$C$52:$C$79,Tarefas!B12,Orçamento!$G$52:$G$79)+SUMIF(Orçamento!$D$41:$D$45,Tarefas!B12,Orçamento!$O$41:$O$45)</f>
        <v>0</v>
      </c>
      <c r="G12" s="83"/>
    </row>
    <row r="13" spans="1:7" ht="14.25" customHeight="1" x14ac:dyDescent="0.3">
      <c r="A13" s="83"/>
      <c r="B13" s="210">
        <v>5</v>
      </c>
      <c r="C13" s="186"/>
      <c r="D13" s="197"/>
      <c r="E13" s="86"/>
      <c r="F13" s="214">
        <f>SUMIF(Orçamento!$D$29:$D$33,Tarefas!B13,Orçamento!$O$29:$O$33)+SUMIF(Orçamento!$C$52:$C$79,Tarefas!B13,Orçamento!$G$52:$G$79)+SUMIF(Orçamento!$D$41:$D$45,Tarefas!B13,Orçamento!$O$41:$O$45)</f>
        <v>0</v>
      </c>
      <c r="G13" s="83"/>
    </row>
    <row r="14" spans="1:7" ht="14.25" customHeight="1" x14ac:dyDescent="0.3">
      <c r="A14" s="83"/>
      <c r="B14" s="210">
        <v>6</v>
      </c>
      <c r="C14" s="186"/>
      <c r="D14" s="197"/>
      <c r="E14" s="86"/>
      <c r="F14" s="214">
        <f>SUMIF(Orçamento!$D$29:$D$33,Tarefas!B14,Orçamento!$O$29:$O$33)+SUMIF(Orçamento!$C$52:$C$79,Tarefas!B14,Orçamento!$G$52:$G$79)+SUMIF(Orçamento!$D$41:$D$45,Tarefas!B14,Orçamento!$O$41:$O$45)</f>
        <v>0</v>
      </c>
      <c r="G14" s="83"/>
    </row>
    <row r="15" spans="1:7" ht="14.25" customHeight="1" x14ac:dyDescent="0.3">
      <c r="A15" s="83"/>
      <c r="B15" s="210">
        <v>7</v>
      </c>
      <c r="C15" s="186"/>
      <c r="D15" s="197"/>
      <c r="E15" s="86"/>
      <c r="F15" s="214">
        <f>SUMIF(Orçamento!$D$29:$D$33,Tarefas!B15,Orçamento!$O$29:$O$33)+SUMIF(Orçamento!$C$52:$C$79,Tarefas!B15,Orçamento!$G$52:$G$79)+SUMIF(Orçamento!$D$41:$D$45,Tarefas!B15,Orçamento!$O$41:$O$45)</f>
        <v>0</v>
      </c>
      <c r="G15" s="83"/>
    </row>
    <row r="16" spans="1:7" ht="14.25" customHeight="1" x14ac:dyDescent="0.3">
      <c r="A16" s="83"/>
      <c r="B16" s="210">
        <v>8</v>
      </c>
      <c r="C16" s="186"/>
      <c r="D16" s="197"/>
      <c r="E16" s="86"/>
      <c r="F16" s="214">
        <f>SUMIF(Orçamento!$D$29:$D$33,Tarefas!B16,Orçamento!$O$29:$O$33)+SUMIF(Orçamento!$C$52:$C$79,Tarefas!B16,Orçamento!$G$52:$G$79)+SUMIF(Orçamento!$D$41:$D$45,Tarefas!B16,Orçamento!$O$41:$O$45)</f>
        <v>0</v>
      </c>
      <c r="G16" s="83"/>
    </row>
    <row r="17" spans="1:7" ht="14.25" customHeight="1" x14ac:dyDescent="0.3">
      <c r="A17" s="83"/>
      <c r="B17" s="210">
        <v>9</v>
      </c>
      <c r="C17" s="186"/>
      <c r="D17" s="197"/>
      <c r="E17" s="86"/>
      <c r="F17" s="214">
        <f>SUMIF(Orçamento!$D$29:$D$33,Tarefas!B17,Orçamento!$O$29:$O$33)+SUMIF(Orçamento!$C$52:$C$79,Tarefas!B17,Orçamento!$G$52:$G$79)+SUMIF(Orçamento!$D$41:$D$45,Tarefas!B17,Orçamento!$O$41:$O$45)</f>
        <v>0</v>
      </c>
      <c r="G17" s="83"/>
    </row>
    <row r="18" spans="1:7" ht="14.25" customHeight="1" thickBot="1" x14ac:dyDescent="0.35">
      <c r="A18" s="83"/>
      <c r="B18" s="211">
        <v>10</v>
      </c>
      <c r="C18" s="187"/>
      <c r="D18" s="198"/>
      <c r="E18" s="87"/>
      <c r="F18" s="215">
        <f>SUMIF(Orçamento!$D$29:$D$33,Tarefas!B18,Orçamento!$O$29:$O$33)+SUMIF(Orçamento!$C$52:$C$79,Tarefas!B18,Orçamento!$G$52:$G$79)+SUMIF(Orçamento!$D$41:$D$45,Tarefas!B18,Orçamento!$O$41:$O$45)</f>
        <v>0</v>
      </c>
      <c r="G18" s="83"/>
    </row>
    <row r="19" spans="1:7" ht="6" customHeight="1" thickBot="1" x14ac:dyDescent="0.35">
      <c r="A19" s="83"/>
      <c r="B19" s="83"/>
      <c r="C19" s="83"/>
      <c r="D19" s="83"/>
      <c r="E19" s="83"/>
      <c r="F19" s="83"/>
      <c r="G19" s="83"/>
    </row>
    <row r="20" spans="1:7" ht="19.5" customHeight="1" thickBot="1" x14ac:dyDescent="0.35">
      <c r="A20" s="83"/>
      <c r="B20" s="265" t="s">
        <v>108</v>
      </c>
      <c r="C20" s="259"/>
      <c r="D20" s="259"/>
      <c r="E20" s="243"/>
      <c r="F20" s="216">
        <f>SUM(F9:F18)</f>
        <v>0</v>
      </c>
      <c r="G20" s="83"/>
    </row>
    <row r="21" spans="1:7" ht="14.25" customHeight="1" thickBot="1" x14ac:dyDescent="0.35">
      <c r="A21" s="83"/>
      <c r="B21" s="83"/>
      <c r="C21" s="83"/>
      <c r="D21" s="83"/>
      <c r="E21" s="83"/>
      <c r="F21" s="83"/>
      <c r="G21" s="83"/>
    </row>
    <row r="22" spans="1:7" ht="30.75" customHeight="1" x14ac:dyDescent="0.3">
      <c r="A22" s="83"/>
      <c r="B22" s="252" t="s">
        <v>109</v>
      </c>
      <c r="C22" s="253"/>
      <c r="D22" s="253"/>
      <c r="E22" s="253"/>
      <c r="F22" s="254"/>
      <c r="G22" s="83"/>
    </row>
    <row r="23" spans="1:7" ht="29.25" customHeight="1" x14ac:dyDescent="0.3">
      <c r="A23" s="83"/>
      <c r="B23" s="255" t="s">
        <v>110</v>
      </c>
      <c r="C23" s="256"/>
      <c r="D23" s="256"/>
      <c r="E23" s="256"/>
      <c r="F23" s="257"/>
      <c r="G23" s="83"/>
    </row>
    <row r="24" spans="1:7" ht="14.25" customHeight="1" x14ac:dyDescent="0.3">
      <c r="A24" s="83"/>
      <c r="B24" s="83"/>
      <c r="C24" s="83"/>
      <c r="D24" s="83"/>
      <c r="E24" s="83"/>
      <c r="F24" s="84"/>
      <c r="G24" s="83"/>
    </row>
  </sheetData>
  <mergeCells count="7">
    <mergeCell ref="B22:F22"/>
    <mergeCell ref="B23:F23"/>
    <mergeCell ref="B2:F2"/>
    <mergeCell ref="B4:C4"/>
    <mergeCell ref="D4:F4"/>
    <mergeCell ref="B6:F6"/>
    <mergeCell ref="B20:E20"/>
  </mergeCells>
  <conditionalFormatting sqref="B9:C9 F9:F18">
    <cfRule type="expression" dxfId="58" priority="53">
      <formula>$D$4&lt;$B$9</formula>
    </cfRule>
  </conditionalFormatting>
  <conditionalFormatting sqref="B10:C17 F10:F17">
    <cfRule type="expression" dxfId="57" priority="54">
      <formula>$D$4&lt;$B$10</formula>
    </cfRule>
  </conditionalFormatting>
  <conditionalFormatting sqref="C18 F18">
    <cfRule type="expression" dxfId="56" priority="62">
      <formula>$D$4&lt;$B$18</formula>
    </cfRule>
  </conditionalFormatting>
  <conditionalFormatting sqref="D4:F4">
    <cfRule type="cellIs" dxfId="55" priority="63" operator="greaterThan">
      <formula>10</formula>
    </cfRule>
  </conditionalFormatting>
  <conditionalFormatting sqref="D9">
    <cfRule type="expression" dxfId="54" priority="43">
      <formula>$D$4&lt;$B$9</formula>
    </cfRule>
  </conditionalFormatting>
  <conditionalFormatting sqref="D10:D17">
    <cfRule type="expression" dxfId="53" priority="44">
      <formula>$D$4&lt;$B$10</formula>
    </cfRule>
  </conditionalFormatting>
  <conditionalFormatting sqref="D18">
    <cfRule type="expression" dxfId="52" priority="52">
      <formula>$D$4&lt;$B$18</formula>
    </cfRule>
  </conditionalFormatting>
  <conditionalFormatting sqref="D9:D18">
    <cfRule type="expression" dxfId="51" priority="21">
      <formula>D9=""</formula>
    </cfRule>
  </conditionalFormatting>
  <conditionalFormatting sqref="E9">
    <cfRule type="expression" dxfId="50" priority="10">
      <formula>$D$4&lt;$B$9</formula>
    </cfRule>
  </conditionalFormatting>
  <conditionalFormatting sqref="E10:E17">
    <cfRule type="expression" dxfId="49" priority="11">
      <formula>$D$4&lt;$B$10</formula>
    </cfRule>
  </conditionalFormatting>
  <conditionalFormatting sqref="E18">
    <cfRule type="expression" dxfId="48" priority="19">
      <formula>$D$4&lt;$B$18</formula>
    </cfRule>
  </conditionalFormatting>
  <conditionalFormatting sqref="B18">
    <cfRule type="expression" dxfId="47" priority="1">
      <formula>$D$4&lt;$B$10</formula>
    </cfRule>
  </conditionalFormatting>
  <conditionalFormatting sqref="F11">
    <cfRule type="expression" dxfId="46" priority="71">
      <formula>$D$4&lt;#REF!</formula>
    </cfRule>
  </conditionalFormatting>
  <conditionalFormatting sqref="F12">
    <cfRule type="expression" dxfId="45" priority="72">
      <formula>$D$4&lt;#REF!</formula>
    </cfRule>
  </conditionalFormatting>
  <conditionalFormatting sqref="F13">
    <cfRule type="expression" dxfId="44" priority="73">
      <formula>$D$4&lt;#REF!</formula>
    </cfRule>
  </conditionalFormatting>
  <conditionalFormatting sqref="F14">
    <cfRule type="expression" dxfId="43" priority="74">
      <formula>$D$4&lt;#REF!</formula>
    </cfRule>
  </conditionalFormatting>
  <conditionalFormatting sqref="F15">
    <cfRule type="expression" dxfId="42" priority="75">
      <formula>$D$4&lt;#REF!</formula>
    </cfRule>
  </conditionalFormatting>
  <conditionalFormatting sqref="F16">
    <cfRule type="expression" dxfId="41" priority="76">
      <formula>$D$4&lt;#REF!</formula>
    </cfRule>
  </conditionalFormatting>
  <conditionalFormatting sqref="F17">
    <cfRule type="expression" dxfId="40" priority="77">
      <formula>$D$4&lt;#REF!</formula>
    </cfRule>
  </conditionalFormatting>
  <dataValidations count="2">
    <dataValidation type="decimal" allowBlank="1" showInputMessage="1" prompt="AVISO - Este template está formatado para o nº de  tarefas entre 1 a 10, caso o seu projeto inclua mais do que 10 tarefas, contacte o ILIND para reformatação do template;" sqref="D4" xr:uid="{00000000-0002-0000-0200-000001000000}">
      <formula1>0</formula1>
      <formula2>10</formula2>
    </dataValidation>
    <dataValidation type="decimal" operator="equal" allowBlank="1" showDropDown="1" showErrorMessage="1" sqref="F11:F18" xr:uid="{00000000-0002-0000-0200-000000000000}">
      <formula1>SUMIF($D$29:$D$33,B11,$O$29:$O$33)+SUMIF($D$52:$D$79,B11,$H$52:$H$79)+SUMIF($D$41:$D$45,B11,$O$41:$O$45)</formula1>
    </dataValidation>
  </dataValidations>
  <pageMargins left="0.7" right="0.7" top="0.75" bottom="0.75" header="0" footer="0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" id="{CCD85836-3114-4F78-8536-183713BE77A3}">
            <xm:f>D9&lt;Identificação!$D$10</xm:f>
            <x14:dxf>
              <fill>
                <patternFill>
                  <bgColor rgb="FFC00000"/>
                </patternFill>
              </fill>
            </x14:dxf>
          </x14:cfRule>
          <xm:sqref>D9:D18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decimal" operator="equal" allowBlank="1" showDropDown="1" showErrorMessage="1" xr:uid="{00000000-0002-0000-0200-000002000000}">
          <x14:formula1>
            <xm:f>SUMIF(Orçamento!$D$29:$D$33,B9,Orçamento!$O$29:$O$33)+SUMIF(Orçamento!$C$52:$C$79,B9,Orçamento!$G$52:$G$79)+SUMIF(Orçamento!$D$41:$D$45,B9,Orçamento!$O$41:$O$45)</xm:f>
          </x14:formula1>
          <xm:sqref>F9</xm:sqref>
        </x14:dataValidation>
        <x14:dataValidation type="date" operator="greaterThanOrEqual" allowBlank="1" showInputMessage="1" showErrorMessage="1" errorTitle="ERRO" error="Data inferior ao ínicio do projeto." xr:uid="{4AC58FE1-C46E-445C-8B86-9E4D0E7C6DB5}">
          <x14:formula1>
            <xm:f>Identificação!$D$10</xm:f>
          </x14:formula1>
          <xm:sqref>D9:D18</xm:sqref>
        </x14:dataValidation>
        <x14:dataValidation type="whole" operator="lessThanOrEqual" allowBlank="1" showInputMessage="1" showErrorMessage="1" errorTitle="ERRO" error="O valor inserido é superior à duração do projeto" xr:uid="{A89F532B-AEAA-4361-BD1F-FBD91A47EA63}">
          <x14:formula1>
            <xm:f>Identificação!$D$11</xm:f>
          </x14:formula1>
          <xm:sqref>E9:E18</xm:sqref>
        </x14:dataValidation>
        <x14:dataValidation type="decimal" operator="equal" allowBlank="1" showDropDown="1" showErrorMessage="1" xr:uid="{00000000-0002-0000-0200-000003000000}">
          <x14:formula1>
            <xm:f>SUM(Orçamento!O34,Orçamento!O46,Orçamento!G52:G79)</xm:f>
          </x14:formula1>
          <xm:sqref>F20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workbookViewId="0">
      <selection activeCell="H17" sqref="H17"/>
    </sheetView>
  </sheetViews>
  <sheetFormatPr defaultColWidth="14.44140625" defaultRowHeight="15" customHeight="1" x14ac:dyDescent="0.3"/>
  <cols>
    <col min="1" max="1" width="28.109375" customWidth="1"/>
    <col min="3" max="3" width="9" customWidth="1"/>
    <col min="4" max="5" width="8.6640625" customWidth="1"/>
    <col min="6" max="6" width="9.44140625" customWidth="1"/>
    <col min="7" max="7" width="64.109375" customWidth="1"/>
    <col min="8" max="10" width="15.6640625" customWidth="1"/>
    <col min="11" max="11" width="8.6640625" customWidth="1"/>
    <col min="12" max="12" width="50.6640625" customWidth="1"/>
    <col min="13" max="13" width="8.6640625" customWidth="1"/>
    <col min="14" max="14" width="48.5546875" customWidth="1"/>
    <col min="15" max="26" width="8.6640625" customWidth="1"/>
  </cols>
  <sheetData>
    <row r="1" spans="1:14" ht="14.25" customHeight="1" x14ac:dyDescent="0.3">
      <c r="A1" s="8" t="s">
        <v>21</v>
      </c>
      <c r="B1" s="9" t="s">
        <v>22</v>
      </c>
      <c r="C1" s="9" t="s">
        <v>23</v>
      </c>
      <c r="D1" s="10" t="s">
        <v>24</v>
      </c>
      <c r="H1" s="11"/>
      <c r="I1" s="11"/>
      <c r="J1" s="11"/>
      <c r="L1" s="12"/>
    </row>
    <row r="2" spans="1:14" ht="14.25" customHeight="1" x14ac:dyDescent="0.3">
      <c r="A2" s="13" t="s">
        <v>25</v>
      </c>
      <c r="B2" s="14">
        <v>350</v>
      </c>
      <c r="C2" s="14">
        <v>150</v>
      </c>
      <c r="D2" s="15">
        <v>75</v>
      </c>
      <c r="G2" s="268" t="s">
        <v>26</v>
      </c>
      <c r="H2" s="270" t="s">
        <v>27</v>
      </c>
      <c r="I2" s="272" t="s">
        <v>28</v>
      </c>
      <c r="J2" s="274" t="s">
        <v>29</v>
      </c>
      <c r="L2" s="16" t="s">
        <v>30</v>
      </c>
      <c r="M2" s="17">
        <f>COUNTA(Orçamento!F12:F19,Orçamento!E29:E33)</f>
        <v>0</v>
      </c>
    </row>
    <row r="3" spans="1:14" ht="14.25" customHeight="1" x14ac:dyDescent="0.3">
      <c r="A3" s="13" t="s">
        <v>31</v>
      </c>
      <c r="B3" s="14">
        <v>750</v>
      </c>
      <c r="C3" s="14">
        <v>150</v>
      </c>
      <c r="D3" s="15">
        <v>75</v>
      </c>
      <c r="G3" s="269"/>
      <c r="H3" s="271"/>
      <c r="I3" s="273"/>
      <c r="J3" s="275"/>
      <c r="L3" s="18" t="s">
        <v>32</v>
      </c>
    </row>
    <row r="4" spans="1:14" ht="15.75" customHeight="1" x14ac:dyDescent="0.3">
      <c r="A4" s="19" t="s">
        <v>33</v>
      </c>
      <c r="B4" s="20">
        <v>80</v>
      </c>
      <c r="C4" s="20">
        <v>120</v>
      </c>
      <c r="D4" s="21">
        <v>42</v>
      </c>
      <c r="G4" s="22" t="s">
        <v>34</v>
      </c>
      <c r="H4" s="23">
        <v>4815.49</v>
      </c>
      <c r="I4" s="24">
        <f t="shared" ref="I4:I11" si="0">9.6*22*11</f>
        <v>2323.1999999999998</v>
      </c>
      <c r="J4" s="25">
        <f t="shared" ref="J4:J11" si="1">(H4*14*1.223+I4)/12</f>
        <v>7064.5016483333338</v>
      </c>
      <c r="L4" s="175" t="str">
        <f t="shared" ref="L4:L11" si="2">CONCATENATE(G4, " - ", $M$2+1)</f>
        <v>Investigador Coordenador em dedicação exclusiva - 1</v>
      </c>
    </row>
    <row r="5" spans="1:14" ht="14.25" customHeight="1" x14ac:dyDescent="0.3">
      <c r="G5" s="26" t="s">
        <v>35</v>
      </c>
      <c r="H5" s="27">
        <v>4139.63</v>
      </c>
      <c r="I5" s="28">
        <f t="shared" si="0"/>
        <v>2323.1999999999998</v>
      </c>
      <c r="J5" s="29">
        <f t="shared" si="1"/>
        <v>6100.1620716666666</v>
      </c>
      <c r="L5" s="175" t="str">
        <f t="shared" si="2"/>
        <v>Investigador Principal com habilitação ou agregação em dedicação exclusiva - 1</v>
      </c>
    </row>
    <row r="6" spans="1:14" ht="14.25" customHeight="1" x14ac:dyDescent="0.3">
      <c r="A6" s="30" t="s">
        <v>36</v>
      </c>
      <c r="D6" s="31" t="s">
        <v>37</v>
      </c>
      <c r="G6" s="26" t="s">
        <v>38</v>
      </c>
      <c r="H6" s="27">
        <v>3717.22</v>
      </c>
      <c r="I6" s="28">
        <f t="shared" si="0"/>
        <v>2323.1999999999998</v>
      </c>
      <c r="J6" s="29">
        <f t="shared" si="1"/>
        <v>5497.453403333333</v>
      </c>
      <c r="L6" s="175" t="str">
        <f t="shared" si="2"/>
        <v>Investigador Principal/Investigador Auxiliar com habilitação ou agregação em dedicação exclusiva - 1</v>
      </c>
    </row>
    <row r="7" spans="1:14" ht="14.25" customHeight="1" x14ac:dyDescent="0.3">
      <c r="A7" s="32" t="s">
        <v>39</v>
      </c>
      <c r="D7" s="32">
        <v>0</v>
      </c>
      <c r="G7" s="33" t="s">
        <v>40</v>
      </c>
      <c r="H7" s="27">
        <v>3294.81</v>
      </c>
      <c r="I7" s="28">
        <f t="shared" si="0"/>
        <v>2323.1999999999998</v>
      </c>
      <c r="J7" s="29">
        <f t="shared" si="1"/>
        <v>4894.7447349999993</v>
      </c>
      <c r="L7" s="175" t="str">
        <f t="shared" si="2"/>
        <v>Investigador Auxiliar em dedicação exclusiva - 1</v>
      </c>
      <c r="N7" s="34" t="s">
        <v>41</v>
      </c>
    </row>
    <row r="8" spans="1:14" ht="14.25" customHeight="1" x14ac:dyDescent="0.3">
      <c r="A8" s="35" t="s">
        <v>42</v>
      </c>
      <c r="D8" s="36">
        <v>1</v>
      </c>
      <c r="G8" s="33" t="s">
        <v>43</v>
      </c>
      <c r="H8" s="27">
        <v>2371.23</v>
      </c>
      <c r="I8" s="28">
        <f t="shared" si="0"/>
        <v>2323.1999999999998</v>
      </c>
      <c r="J8" s="29">
        <f t="shared" si="1"/>
        <v>3576.9500050000001</v>
      </c>
      <c r="L8" s="175" t="str">
        <f t="shared" si="2"/>
        <v>Doutorado de nível inicial em dedicação exclusiva - 1</v>
      </c>
      <c r="N8" s="37" t="str">
        <f>L8</f>
        <v>Doutorado de nível inicial em dedicação exclusiva - 1</v>
      </c>
    </row>
    <row r="9" spans="1:14" ht="14.25" customHeight="1" x14ac:dyDescent="0.3">
      <c r="D9" s="36">
        <v>3</v>
      </c>
      <c r="G9" s="33" t="s">
        <v>44</v>
      </c>
      <c r="H9" s="27">
        <v>1737.04</v>
      </c>
      <c r="I9" s="28">
        <f t="shared" si="0"/>
        <v>2323.1999999999998</v>
      </c>
      <c r="J9" s="29">
        <f t="shared" si="1"/>
        <v>2672.0665733333331</v>
      </c>
      <c r="L9" s="175" t="str">
        <f t="shared" si="2"/>
        <v>Assistente de Investigação em tempo integral - 1</v>
      </c>
      <c r="N9" s="37" t="str">
        <f>L10</f>
        <v>Contrato Técnico Superior (licenciado ou mestre) - 1</v>
      </c>
    </row>
    <row r="10" spans="1:14" ht="14.25" customHeight="1" x14ac:dyDescent="0.3">
      <c r="D10" s="36">
        <v>4</v>
      </c>
      <c r="G10" s="33" t="s">
        <v>45</v>
      </c>
      <c r="H10" s="27">
        <v>1137.73</v>
      </c>
      <c r="I10" s="28">
        <f t="shared" si="0"/>
        <v>2323.1999999999998</v>
      </c>
      <c r="J10" s="29">
        <f t="shared" si="1"/>
        <v>1816.9510883333335</v>
      </c>
      <c r="L10" s="175" t="str">
        <f t="shared" si="2"/>
        <v>Contrato Técnico Superior (licenciado ou mestre) - 1</v>
      </c>
    </row>
    <row r="11" spans="1:14" ht="14.25" customHeight="1" x14ac:dyDescent="0.3">
      <c r="A11" s="38" t="s">
        <v>46</v>
      </c>
      <c r="B11" s="39" t="s">
        <v>47</v>
      </c>
      <c r="D11" s="36">
        <v>5</v>
      </c>
      <c r="G11" s="40" t="s">
        <v>48</v>
      </c>
      <c r="H11" s="41">
        <v>870</v>
      </c>
      <c r="I11" s="42">
        <f t="shared" si="0"/>
        <v>2323.1999999999998</v>
      </c>
      <c r="J11" s="43">
        <f t="shared" si="1"/>
        <v>1434.9449999999999</v>
      </c>
      <c r="L11" s="175" t="str">
        <f t="shared" si="2"/>
        <v>Contrato técnico Administrativo  - 1</v>
      </c>
    </row>
    <row r="12" spans="1:14" ht="14.25" customHeight="1" x14ac:dyDescent="0.3">
      <c r="A12" s="44" t="s">
        <v>49</v>
      </c>
      <c r="B12" s="45">
        <v>18</v>
      </c>
      <c r="D12" s="36">
        <v>7</v>
      </c>
      <c r="H12" s="11"/>
      <c r="I12" s="11"/>
      <c r="J12" s="11"/>
      <c r="L12" s="12"/>
    </row>
    <row r="13" spans="1:14" ht="15" customHeight="1" x14ac:dyDescent="0.3">
      <c r="A13" s="13" t="s">
        <v>50</v>
      </c>
      <c r="B13" s="15">
        <v>36</v>
      </c>
      <c r="D13" s="36">
        <v>8</v>
      </c>
      <c r="G13" s="268" t="s">
        <v>51</v>
      </c>
      <c r="H13" s="270" t="s">
        <v>52</v>
      </c>
      <c r="I13" s="272" t="s">
        <v>53</v>
      </c>
      <c r="J13" s="274" t="s">
        <v>54</v>
      </c>
      <c r="L13" s="12"/>
    </row>
    <row r="14" spans="1:14" ht="14.25" customHeight="1" x14ac:dyDescent="0.3">
      <c r="A14" s="37" t="s">
        <v>55</v>
      </c>
      <c r="B14" s="15"/>
      <c r="D14" s="46">
        <v>10</v>
      </c>
      <c r="G14" s="269"/>
      <c r="H14" s="271"/>
      <c r="I14" s="273"/>
      <c r="J14" s="275"/>
      <c r="L14" s="12" t="s">
        <v>56</v>
      </c>
    </row>
    <row r="15" spans="1:14" ht="14.25" customHeight="1" x14ac:dyDescent="0.3">
      <c r="A15" s="37" t="s">
        <v>57</v>
      </c>
      <c r="G15" s="37" t="s">
        <v>58</v>
      </c>
      <c r="H15" s="47">
        <v>1951</v>
      </c>
      <c r="I15" s="48">
        <v>158.99</v>
      </c>
      <c r="J15" s="49">
        <v>75</v>
      </c>
      <c r="L15" s="37" t="s">
        <v>58</v>
      </c>
      <c r="N15" s="175" t="str">
        <f>CONCATENATE(G19, " - ","FCT")</f>
        <v>(BIC - FCT) Bolsas de Iniciação Científica - FCT</v>
      </c>
    </row>
    <row r="16" spans="1:14" ht="14.25" customHeight="1" x14ac:dyDescent="0.3">
      <c r="A16" s="13" t="s">
        <v>59</v>
      </c>
      <c r="G16" s="50" t="s">
        <v>60</v>
      </c>
      <c r="H16" s="51">
        <v>1951</v>
      </c>
      <c r="I16" s="52">
        <v>158.99</v>
      </c>
      <c r="J16" s="53">
        <v>75</v>
      </c>
      <c r="L16" s="37" t="s">
        <v>60</v>
      </c>
      <c r="N16" s="175" t="str">
        <f t="shared" ref="N16:N18" si="3">CONCATENATE(G16, " - ","FCT")</f>
        <v>(BI - FCT) Bolsa de Investigação Doutores - FCT</v>
      </c>
    </row>
    <row r="17" spans="1:14" ht="14.25" customHeight="1" x14ac:dyDescent="0.3">
      <c r="G17" s="50" t="s">
        <v>61</v>
      </c>
      <c r="H17" s="51">
        <f>1359.64+50</f>
        <v>1409.64</v>
      </c>
      <c r="I17" s="52">
        <v>158.99</v>
      </c>
      <c r="J17" s="53">
        <v>75</v>
      </c>
      <c r="L17" s="37" t="s">
        <v>61</v>
      </c>
      <c r="N17" s="175" t="str">
        <f t="shared" si="3"/>
        <v>(BI - FCT) Bolsa de Investigação Mestres - FCT</v>
      </c>
    </row>
    <row r="18" spans="1:14" ht="14.25" customHeight="1" x14ac:dyDescent="0.3">
      <c r="G18" s="50" t="s">
        <v>62</v>
      </c>
      <c r="H18" s="51">
        <f>1090.98+50</f>
        <v>1140.98</v>
      </c>
      <c r="I18" s="52">
        <v>158.99</v>
      </c>
      <c r="J18" s="53">
        <v>75</v>
      </c>
      <c r="L18" s="37" t="s">
        <v>62</v>
      </c>
      <c r="N18" s="175" t="str">
        <f t="shared" si="3"/>
        <v>(BI - FCT) Bolsa de Investigação Licenciado - FCT</v>
      </c>
    </row>
    <row r="19" spans="1:14" ht="14.25" customHeight="1" x14ac:dyDescent="0.3">
      <c r="A19" s="19" t="s">
        <v>63</v>
      </c>
      <c r="B19" s="54" t="str">
        <f>Identificação!C14</f>
        <v>INFORMAÇÃO DO PROJETO</v>
      </c>
      <c r="G19" s="55" t="s">
        <v>64</v>
      </c>
      <c r="H19" s="56">
        <v>751.12</v>
      </c>
      <c r="I19" s="57">
        <v>158.99</v>
      </c>
      <c r="J19" s="58">
        <v>75</v>
      </c>
      <c r="L19" s="37" t="s">
        <v>64</v>
      </c>
      <c r="N19" s="175" t="e">
        <f>CONCATENATE(#REF!, " - ","FCT")</f>
        <v>#REF!</v>
      </c>
    </row>
    <row r="20" spans="1:14" ht="14.25" customHeight="1" x14ac:dyDescent="0.3">
      <c r="H20" s="56"/>
      <c r="I20" s="57"/>
      <c r="J20" s="58"/>
      <c r="N20" s="59" t="s">
        <v>65</v>
      </c>
    </row>
    <row r="21" spans="1:14" ht="30.75" customHeight="1" x14ac:dyDescent="0.3">
      <c r="A21" s="60" t="s">
        <v>66</v>
      </c>
      <c r="B21" s="61" t="s">
        <v>67</v>
      </c>
      <c r="C21" s="61" t="s">
        <v>68</v>
      </c>
      <c r="D21" s="62" t="s">
        <v>69</v>
      </c>
      <c r="G21" s="63" t="s">
        <v>65</v>
      </c>
      <c r="L21" s="37" t="s">
        <v>70</v>
      </c>
      <c r="M21" s="37"/>
      <c r="N21" s="12" t="s">
        <v>71</v>
      </c>
    </row>
    <row r="22" spans="1:14" ht="14.25" customHeight="1" x14ac:dyDescent="0.3">
      <c r="A22" s="64" t="s">
        <v>70</v>
      </c>
      <c r="B22" s="65"/>
      <c r="C22" s="65" t="e">
        <f>ROW(#REF!)</f>
        <v>#REF!</v>
      </c>
      <c r="D22" s="66" t="s">
        <v>70</v>
      </c>
      <c r="G22" s="37" t="s">
        <v>71</v>
      </c>
      <c r="L22" s="63" t="s">
        <v>65</v>
      </c>
      <c r="N22" s="12" t="s">
        <v>72</v>
      </c>
    </row>
    <row r="23" spans="1:14" ht="14.25" customHeight="1" x14ac:dyDescent="0.3">
      <c r="A23" s="64" t="s">
        <v>73</v>
      </c>
      <c r="B23" s="65">
        <f>ROW(Identificação!B30)</f>
        <v>30</v>
      </c>
      <c r="C23" s="65" t="e">
        <f t="shared" ref="C23:C32" si="4">C22+14</f>
        <v>#REF!</v>
      </c>
      <c r="D23" s="66" t="str">
        <f>IF(AND(Identificação!$C$30&lt;&gt;""),Identificação!$C$30,"")</f>
        <v>Indicações</v>
      </c>
      <c r="G23" s="37" t="s">
        <v>72</v>
      </c>
      <c r="L23" s="37" t="s">
        <v>71</v>
      </c>
      <c r="N23" s="12" t="s">
        <v>74</v>
      </c>
    </row>
    <row r="24" spans="1:14" ht="14.25" customHeight="1" x14ac:dyDescent="0.3">
      <c r="A24" s="64" t="s">
        <v>75</v>
      </c>
      <c r="B24" s="65">
        <f t="shared" ref="B24:B32" si="5">B23+2</f>
        <v>32</v>
      </c>
      <c r="C24" s="65" t="e">
        <f t="shared" si="4"/>
        <v>#REF!</v>
      </c>
      <c r="D24" s="66" t="str" cm="1">
        <f t="array" aca="1" ref="D24" ca="1">IF(INDIRECT(_xlfn.CONCAT("Identificação!B", B24)) &lt;&gt; 0, INDIRECT(_xlfn.CONCAT("Identificação!B", B24)), "")</f>
        <v/>
      </c>
      <c r="G24" s="37" t="s">
        <v>74</v>
      </c>
      <c r="L24" s="37" t="s">
        <v>72</v>
      </c>
    </row>
    <row r="25" spans="1:14" ht="14.25" customHeight="1" x14ac:dyDescent="0.3">
      <c r="A25" s="64" t="s">
        <v>76</v>
      </c>
      <c r="B25" s="65">
        <f t="shared" si="5"/>
        <v>34</v>
      </c>
      <c r="C25" s="65" t="e">
        <f t="shared" si="4"/>
        <v>#REF!</v>
      </c>
      <c r="D25" s="66" t="str" cm="1">
        <f t="array" aca="1" ref="D25" ca="1">IF(INDIRECT(_xlfn.CONCAT("Identificação!B", B25)) &lt;&gt; 0, INDIRECT(_xlfn.CONCAT("Identificação!B", B25)), "")</f>
        <v/>
      </c>
      <c r="G25" s="37"/>
      <c r="L25" s="37" t="s">
        <v>74</v>
      </c>
    </row>
    <row r="26" spans="1:14" ht="14.25" customHeight="1" x14ac:dyDescent="0.3">
      <c r="A26" s="64" t="s">
        <v>77</v>
      </c>
      <c r="B26" s="65">
        <f t="shared" si="5"/>
        <v>36</v>
      </c>
      <c r="C26" s="65" t="e">
        <f t="shared" si="4"/>
        <v>#REF!</v>
      </c>
      <c r="D26" s="66" t="str" cm="1">
        <f t="array" aca="1" ref="D26" ca="1">IF(INDIRECT(_xlfn.CONCAT("Identificação!B", B26)) &lt;&gt; 0, INDIRECT(_xlfn.CONCAT("Identificação!B", B26)), "")</f>
        <v/>
      </c>
      <c r="L26" s="12"/>
    </row>
    <row r="27" spans="1:14" ht="14.25" customHeight="1" x14ac:dyDescent="0.3">
      <c r="A27" s="64" t="s">
        <v>78</v>
      </c>
      <c r="B27" s="65">
        <f t="shared" si="5"/>
        <v>38</v>
      </c>
      <c r="C27" s="65" t="e">
        <f t="shared" si="4"/>
        <v>#REF!</v>
      </c>
      <c r="D27" s="66" t="str" cm="1">
        <f t="array" aca="1" ref="D27" ca="1">IF(INDIRECT(_xlfn.CONCAT("Identificação!B", B27)) &lt;&gt; 0, INDIRECT(_xlfn.CONCAT("Identificação!B", B27)), "")</f>
        <v/>
      </c>
      <c r="L27" s="12"/>
    </row>
    <row r="28" spans="1:14" ht="14.25" customHeight="1" x14ac:dyDescent="0.3">
      <c r="A28" s="64" t="s">
        <v>79</v>
      </c>
      <c r="B28" s="65">
        <f t="shared" si="5"/>
        <v>40</v>
      </c>
      <c r="C28" s="65" t="e">
        <f t="shared" si="4"/>
        <v>#REF!</v>
      </c>
      <c r="D28" s="66" t="str" cm="1">
        <f t="array" aca="1" ref="D28" ca="1">IF(INDIRECT(_xlfn.CONCAT("Identificação!B", B28)) &lt;&gt; 0, INDIRECT(_xlfn.CONCAT("Identificação!B", B28)), "")</f>
        <v/>
      </c>
      <c r="L28" s="12"/>
    </row>
    <row r="29" spans="1:14" ht="14.25" customHeight="1" x14ac:dyDescent="0.3">
      <c r="A29" s="67" t="s">
        <v>80</v>
      </c>
      <c r="B29" s="68">
        <f t="shared" si="5"/>
        <v>42</v>
      </c>
      <c r="C29" s="65" t="e">
        <f t="shared" si="4"/>
        <v>#REF!</v>
      </c>
      <c r="D29" s="69" t="str" cm="1">
        <f t="array" aca="1" ref="D29" ca="1">IF(INDIRECT(_xlfn.CONCAT("Identificação!B", B29)) &lt;&gt; 0, INDIRECT(_xlfn.CONCAT("Identificação!B", B29)), "")</f>
        <v/>
      </c>
      <c r="E29" s="37" t="s">
        <v>81</v>
      </c>
      <c r="L29" s="12"/>
    </row>
    <row r="30" spans="1:14" ht="14.25" customHeight="1" x14ac:dyDescent="0.3">
      <c r="A30" s="67" t="s">
        <v>82</v>
      </c>
      <c r="B30" s="68">
        <f t="shared" si="5"/>
        <v>44</v>
      </c>
      <c r="C30" s="65" t="e">
        <f t="shared" si="4"/>
        <v>#REF!</v>
      </c>
      <c r="D30" s="69" t="str" cm="1">
        <f t="array" aca="1" ref="D30" ca="1">IF(INDIRECT(_xlfn.CONCAT("Identificação!B", B30)) &lt;&gt; 0, INDIRECT(_xlfn.CONCAT("Identificação!B", B30)), "")</f>
        <v/>
      </c>
      <c r="L30" s="12"/>
    </row>
    <row r="31" spans="1:14" ht="14.25" customHeight="1" x14ac:dyDescent="0.3">
      <c r="A31" s="67" t="s">
        <v>83</v>
      </c>
      <c r="B31" s="68">
        <f t="shared" si="5"/>
        <v>46</v>
      </c>
      <c r="C31" s="65" t="e">
        <f t="shared" si="4"/>
        <v>#REF!</v>
      </c>
      <c r="D31" s="69" t="str" cm="1">
        <f t="array" aca="1" ref="D31" ca="1">IF(INDIRECT(_xlfn.CONCAT("Identificação!B", B31)) &lt;&gt; 0, INDIRECT(_xlfn.CONCAT("Identificação!B", B31)), "")</f>
        <v/>
      </c>
      <c r="H31" s="11"/>
      <c r="I31" s="11"/>
      <c r="J31" s="11"/>
      <c r="L31" s="12"/>
    </row>
    <row r="32" spans="1:14" ht="14.25" customHeight="1" x14ac:dyDescent="0.3">
      <c r="A32" s="70" t="s">
        <v>84</v>
      </c>
      <c r="B32" s="71">
        <f t="shared" si="5"/>
        <v>48</v>
      </c>
      <c r="C32" s="65" t="e">
        <f t="shared" si="4"/>
        <v>#REF!</v>
      </c>
      <c r="D32" s="69" t="str" cm="1">
        <f t="array" aca="1" ref="D32" ca="1">IF(INDIRECT(_xlfn.CONCAT("Identificação!B", B32)) &lt;&gt; 0, INDIRECT(_xlfn.CONCAT("Identificação!B", B32)), "")</f>
        <v/>
      </c>
      <c r="H32" s="11"/>
      <c r="I32" s="11"/>
      <c r="J32" s="11"/>
      <c r="L32" s="12"/>
    </row>
    <row r="33" spans="1:12" ht="14.25" customHeight="1" x14ac:dyDescent="0.3">
      <c r="H33" s="11"/>
      <c r="I33" s="11"/>
      <c r="J33" s="11"/>
      <c r="L33" s="12"/>
    </row>
    <row r="34" spans="1:12" ht="14.25" customHeight="1" x14ac:dyDescent="0.3">
      <c r="H34" s="11"/>
      <c r="I34" s="11"/>
      <c r="J34" s="11"/>
      <c r="L34" s="12"/>
    </row>
    <row r="35" spans="1:12" ht="14.25" customHeight="1" x14ac:dyDescent="0.3">
      <c r="H35" s="11"/>
      <c r="I35" s="11"/>
      <c r="J35" s="11"/>
      <c r="L35" s="12"/>
    </row>
    <row r="36" spans="1:12" ht="14.25" customHeight="1" x14ac:dyDescent="0.3">
      <c r="H36" s="11"/>
      <c r="I36" s="11"/>
      <c r="J36" s="11"/>
      <c r="L36" s="12"/>
    </row>
    <row r="37" spans="1:12" ht="14.25" customHeight="1" x14ac:dyDescent="0.3">
      <c r="A37" s="37" t="s">
        <v>85</v>
      </c>
      <c r="H37" s="11"/>
      <c r="I37" s="266" t="s">
        <v>86</v>
      </c>
      <c r="J37" s="267"/>
      <c r="L37" s="12"/>
    </row>
    <row r="38" spans="1:12" ht="14.25" customHeight="1" x14ac:dyDescent="0.3">
      <c r="A38" s="37" t="s">
        <v>87</v>
      </c>
      <c r="G38" s="72" t="s">
        <v>88</v>
      </c>
      <c r="H38" s="11"/>
      <c r="I38" s="73" t="s">
        <v>89</v>
      </c>
      <c r="J38" s="74" t="s">
        <v>90</v>
      </c>
      <c r="L38" s="12"/>
    </row>
    <row r="39" spans="1:12" ht="14.25" customHeight="1" x14ac:dyDescent="0.3">
      <c r="A39" s="37" t="s">
        <v>91</v>
      </c>
      <c r="G39" s="75" t="s">
        <v>92</v>
      </c>
      <c r="H39" s="11"/>
      <c r="I39" s="76" t="str">
        <f>IF(Identificação!$C$13="","",Identificação!$C$13)</f>
        <v/>
      </c>
      <c r="J39" s="77">
        <v>2027</v>
      </c>
      <c r="L39" s="12"/>
    </row>
    <row r="40" spans="1:12" ht="14.25" customHeight="1" x14ac:dyDescent="0.3">
      <c r="G40" s="78" t="s">
        <v>93</v>
      </c>
      <c r="H40" s="11"/>
      <c r="I40" s="79" t="s">
        <v>94</v>
      </c>
      <c r="J40" s="80">
        <v>2028</v>
      </c>
      <c r="L40" s="12"/>
    </row>
    <row r="41" spans="1:12" ht="14.25" customHeight="1" x14ac:dyDescent="0.3">
      <c r="G41" s="78" t="s">
        <v>95</v>
      </c>
      <c r="H41" s="11"/>
      <c r="I41" s="81" t="str">
        <f>IF(Identificação!$C$14="","",Identificação!$C$14)</f>
        <v>INFORMAÇÃO DO PROJETO</v>
      </c>
      <c r="J41" s="80">
        <v>2029</v>
      </c>
      <c r="L41" s="12"/>
    </row>
    <row r="42" spans="1:12" ht="14.25" customHeight="1" x14ac:dyDescent="0.3">
      <c r="G42" s="78" t="s">
        <v>96</v>
      </c>
      <c r="H42" s="11"/>
      <c r="I42" s="79" t="s">
        <v>97</v>
      </c>
      <c r="J42" s="80"/>
      <c r="L42" s="12"/>
    </row>
    <row r="43" spans="1:12" ht="14.25" customHeight="1" x14ac:dyDescent="0.3">
      <c r="G43" s="13" t="s">
        <v>98</v>
      </c>
      <c r="H43" s="11"/>
      <c r="I43" s="82" t="str">
        <f>IF(OR(I39="",I41=""),"",EDATE(I39,I41)-1)</f>
        <v/>
      </c>
      <c r="J43" s="80"/>
      <c r="L43" s="12"/>
    </row>
    <row r="44" spans="1:12" ht="14.25" customHeight="1" x14ac:dyDescent="0.3">
      <c r="H44" s="11"/>
      <c r="I44" s="11"/>
      <c r="J44" s="11"/>
      <c r="L44" s="12"/>
    </row>
    <row r="45" spans="1:12" ht="14.25" customHeight="1" x14ac:dyDescent="0.3">
      <c r="H45" s="11"/>
      <c r="I45" s="73" t="s">
        <v>99</v>
      </c>
      <c r="J45" s="176">
        <v>0</v>
      </c>
      <c r="L45" s="12"/>
    </row>
    <row r="46" spans="1:12" ht="14.25" customHeight="1" x14ac:dyDescent="0.3">
      <c r="H46" s="11"/>
      <c r="I46" s="11"/>
      <c r="J46" s="11"/>
      <c r="L46" s="12"/>
    </row>
    <row r="47" spans="1:12" ht="14.25" customHeight="1" x14ac:dyDescent="0.3">
      <c r="H47" s="11"/>
      <c r="I47" s="11"/>
      <c r="J47" s="11"/>
      <c r="L47" s="12"/>
    </row>
    <row r="48" spans="1:12" ht="14.25" customHeight="1" x14ac:dyDescent="0.3">
      <c r="H48" s="11"/>
      <c r="I48" s="11"/>
      <c r="J48" s="11"/>
      <c r="L48" s="12"/>
    </row>
    <row r="49" spans="7:12" ht="14.25" customHeight="1" x14ac:dyDescent="0.3">
      <c r="H49" s="11"/>
      <c r="I49" s="11"/>
      <c r="J49" s="11"/>
      <c r="L49" s="12"/>
    </row>
    <row r="50" spans="7:12" ht="14.25" customHeight="1" x14ac:dyDescent="0.3">
      <c r="H50" s="11"/>
      <c r="I50" s="11"/>
      <c r="J50" s="11"/>
      <c r="L50" s="12"/>
    </row>
    <row r="51" spans="7:12" ht="14.25" customHeight="1" x14ac:dyDescent="0.3">
      <c r="G51" s="37"/>
      <c r="H51" s="11"/>
      <c r="I51" s="11"/>
      <c r="J51" s="11"/>
      <c r="L51" s="12"/>
    </row>
    <row r="52" spans="7:12" ht="14.25" customHeight="1" x14ac:dyDescent="0.3">
      <c r="H52" s="11"/>
      <c r="I52" s="11"/>
      <c r="J52" s="11"/>
      <c r="L52" s="12"/>
    </row>
    <row r="53" spans="7:12" ht="14.25" customHeight="1" x14ac:dyDescent="0.3">
      <c r="H53" s="11"/>
      <c r="I53" s="11"/>
      <c r="J53" s="11"/>
      <c r="L53" s="12"/>
    </row>
    <row r="54" spans="7:12" ht="14.25" customHeight="1" x14ac:dyDescent="0.3">
      <c r="H54" s="11"/>
      <c r="I54" s="11"/>
      <c r="J54" s="11"/>
      <c r="L54" s="12"/>
    </row>
    <row r="55" spans="7:12" ht="14.25" customHeight="1" x14ac:dyDescent="0.3">
      <c r="H55" s="11"/>
      <c r="I55" s="11"/>
      <c r="J55" s="11"/>
      <c r="L55" s="12"/>
    </row>
    <row r="56" spans="7:12" ht="14.25" customHeight="1" x14ac:dyDescent="0.3">
      <c r="H56" s="11"/>
      <c r="I56" s="11"/>
      <c r="J56" s="11"/>
      <c r="L56" s="12"/>
    </row>
    <row r="57" spans="7:12" ht="14.25" customHeight="1" x14ac:dyDescent="0.3">
      <c r="H57" s="11"/>
      <c r="I57" s="11"/>
      <c r="J57" s="11"/>
      <c r="L57" s="12"/>
    </row>
    <row r="58" spans="7:12" ht="14.25" customHeight="1" x14ac:dyDescent="0.3">
      <c r="H58" s="11"/>
      <c r="I58" s="11"/>
      <c r="J58" s="11"/>
      <c r="L58" s="12"/>
    </row>
    <row r="59" spans="7:12" ht="14.25" customHeight="1" x14ac:dyDescent="0.3">
      <c r="H59" s="11"/>
      <c r="I59" s="11"/>
      <c r="J59" s="11"/>
      <c r="L59" s="12"/>
    </row>
    <row r="60" spans="7:12" ht="14.25" customHeight="1" x14ac:dyDescent="0.3">
      <c r="H60" s="11"/>
      <c r="I60" s="11"/>
      <c r="J60" s="11"/>
      <c r="L60" s="12"/>
    </row>
    <row r="61" spans="7:12" ht="14.25" customHeight="1" x14ac:dyDescent="0.3">
      <c r="H61" s="11"/>
      <c r="I61" s="11"/>
      <c r="J61" s="11"/>
      <c r="L61" s="12"/>
    </row>
    <row r="62" spans="7:12" ht="14.25" customHeight="1" x14ac:dyDescent="0.3">
      <c r="H62" s="11"/>
      <c r="I62" s="11"/>
      <c r="J62" s="11"/>
      <c r="L62" s="12"/>
    </row>
    <row r="63" spans="7:12" ht="14.25" customHeight="1" x14ac:dyDescent="0.3">
      <c r="H63" s="11"/>
      <c r="I63" s="11"/>
      <c r="J63" s="11"/>
      <c r="L63" s="12"/>
    </row>
    <row r="64" spans="7:12" ht="14.25" customHeight="1" x14ac:dyDescent="0.3">
      <c r="H64" s="11"/>
      <c r="I64" s="11"/>
      <c r="J64" s="11"/>
      <c r="L64" s="12"/>
    </row>
    <row r="65" spans="8:12" ht="14.25" customHeight="1" x14ac:dyDescent="0.3">
      <c r="H65" s="11"/>
      <c r="I65" s="11"/>
      <c r="J65" s="11"/>
      <c r="L65" s="12"/>
    </row>
    <row r="66" spans="8:12" ht="14.25" customHeight="1" x14ac:dyDescent="0.3">
      <c r="H66" s="11"/>
      <c r="I66" s="11"/>
      <c r="J66" s="11"/>
      <c r="L66" s="12"/>
    </row>
    <row r="67" spans="8:12" ht="14.25" customHeight="1" x14ac:dyDescent="0.3">
      <c r="H67" s="11"/>
      <c r="I67" s="11"/>
      <c r="J67" s="11"/>
      <c r="L67" s="12"/>
    </row>
    <row r="68" spans="8:12" ht="14.25" customHeight="1" x14ac:dyDescent="0.3">
      <c r="H68" s="11"/>
      <c r="I68" s="11"/>
      <c r="J68" s="11"/>
      <c r="L68" s="12"/>
    </row>
    <row r="69" spans="8:12" ht="14.25" customHeight="1" x14ac:dyDescent="0.3">
      <c r="H69" s="11"/>
      <c r="I69" s="11"/>
      <c r="J69" s="11"/>
      <c r="L69" s="12"/>
    </row>
    <row r="70" spans="8:12" ht="14.25" customHeight="1" x14ac:dyDescent="0.3">
      <c r="H70" s="11"/>
      <c r="I70" s="11"/>
      <c r="J70" s="11"/>
      <c r="L70" s="12"/>
    </row>
    <row r="71" spans="8:12" ht="14.25" customHeight="1" x14ac:dyDescent="0.3">
      <c r="H71" s="11"/>
      <c r="I71" s="11"/>
      <c r="J71" s="11"/>
      <c r="L71" s="12"/>
    </row>
    <row r="72" spans="8:12" ht="14.25" customHeight="1" x14ac:dyDescent="0.3">
      <c r="H72" s="11"/>
      <c r="I72" s="11"/>
      <c r="J72" s="11"/>
      <c r="L72" s="12"/>
    </row>
    <row r="73" spans="8:12" ht="14.25" customHeight="1" x14ac:dyDescent="0.3">
      <c r="H73" s="11"/>
      <c r="I73" s="11"/>
      <c r="J73" s="11"/>
      <c r="L73" s="12"/>
    </row>
    <row r="74" spans="8:12" ht="14.25" customHeight="1" x14ac:dyDescent="0.3">
      <c r="H74" s="11"/>
      <c r="I74" s="11"/>
      <c r="J74" s="11"/>
      <c r="L74" s="12"/>
    </row>
    <row r="75" spans="8:12" ht="14.25" customHeight="1" x14ac:dyDescent="0.3">
      <c r="H75" s="11"/>
      <c r="I75" s="11"/>
      <c r="J75" s="11"/>
      <c r="L75" s="12"/>
    </row>
    <row r="76" spans="8:12" ht="14.25" customHeight="1" x14ac:dyDescent="0.3">
      <c r="H76" s="11"/>
      <c r="I76" s="11"/>
      <c r="J76" s="11"/>
      <c r="L76" s="12"/>
    </row>
    <row r="77" spans="8:12" ht="14.25" customHeight="1" x14ac:dyDescent="0.3">
      <c r="H77" s="11"/>
      <c r="I77" s="11"/>
      <c r="J77" s="11"/>
      <c r="L77" s="12"/>
    </row>
    <row r="78" spans="8:12" ht="14.25" customHeight="1" x14ac:dyDescent="0.3">
      <c r="H78" s="11"/>
      <c r="I78" s="11"/>
      <c r="J78" s="11"/>
      <c r="L78" s="12"/>
    </row>
    <row r="79" spans="8:12" ht="14.25" customHeight="1" x14ac:dyDescent="0.3">
      <c r="H79" s="11"/>
      <c r="I79" s="11"/>
      <c r="J79" s="11"/>
      <c r="L79" s="12"/>
    </row>
    <row r="80" spans="8:12" ht="14.25" customHeight="1" x14ac:dyDescent="0.3">
      <c r="H80" s="11"/>
      <c r="I80" s="11"/>
      <c r="J80" s="11"/>
      <c r="L80" s="12"/>
    </row>
    <row r="81" spans="8:12" ht="14.25" customHeight="1" x14ac:dyDescent="0.3">
      <c r="H81" s="11"/>
      <c r="I81" s="11"/>
      <c r="J81" s="11"/>
      <c r="L81" s="12"/>
    </row>
    <row r="82" spans="8:12" ht="14.25" customHeight="1" x14ac:dyDescent="0.3">
      <c r="H82" s="11"/>
      <c r="I82" s="11"/>
      <c r="J82" s="11"/>
      <c r="L82" s="12"/>
    </row>
    <row r="83" spans="8:12" ht="14.25" customHeight="1" x14ac:dyDescent="0.3">
      <c r="H83" s="11"/>
      <c r="I83" s="11"/>
      <c r="J83" s="11"/>
      <c r="L83" s="12"/>
    </row>
    <row r="84" spans="8:12" ht="14.25" customHeight="1" x14ac:dyDescent="0.3">
      <c r="H84" s="11"/>
      <c r="I84" s="11"/>
      <c r="J84" s="11"/>
      <c r="L84" s="12"/>
    </row>
    <row r="85" spans="8:12" ht="14.25" customHeight="1" x14ac:dyDescent="0.3">
      <c r="H85" s="11"/>
      <c r="I85" s="11"/>
      <c r="J85" s="11"/>
      <c r="L85" s="12"/>
    </row>
    <row r="86" spans="8:12" ht="14.25" customHeight="1" x14ac:dyDescent="0.3">
      <c r="H86" s="11"/>
      <c r="I86" s="11"/>
      <c r="J86" s="11"/>
      <c r="L86" s="12"/>
    </row>
    <row r="87" spans="8:12" ht="14.25" customHeight="1" x14ac:dyDescent="0.3">
      <c r="H87" s="11"/>
      <c r="I87" s="11"/>
      <c r="J87" s="11"/>
      <c r="L87" s="12"/>
    </row>
    <row r="88" spans="8:12" ht="14.25" customHeight="1" x14ac:dyDescent="0.3">
      <c r="H88" s="11"/>
      <c r="I88" s="11"/>
      <c r="J88" s="11"/>
      <c r="L88" s="12"/>
    </row>
    <row r="89" spans="8:12" ht="14.25" customHeight="1" x14ac:dyDescent="0.3">
      <c r="H89" s="11"/>
      <c r="I89" s="11"/>
      <c r="J89" s="11"/>
      <c r="L89" s="12"/>
    </row>
    <row r="90" spans="8:12" ht="14.25" customHeight="1" x14ac:dyDescent="0.3">
      <c r="H90" s="11"/>
      <c r="I90" s="11"/>
      <c r="J90" s="11"/>
      <c r="L90" s="12"/>
    </row>
    <row r="91" spans="8:12" ht="14.25" customHeight="1" x14ac:dyDescent="0.3">
      <c r="H91" s="11"/>
      <c r="I91" s="11"/>
      <c r="J91" s="11"/>
      <c r="L91" s="12"/>
    </row>
    <row r="92" spans="8:12" ht="14.25" customHeight="1" x14ac:dyDescent="0.3">
      <c r="H92" s="11"/>
      <c r="I92" s="11"/>
      <c r="J92" s="11"/>
      <c r="L92" s="12"/>
    </row>
    <row r="93" spans="8:12" ht="14.25" customHeight="1" x14ac:dyDescent="0.3">
      <c r="H93" s="11"/>
      <c r="I93" s="11"/>
      <c r="J93" s="11"/>
      <c r="L93" s="12"/>
    </row>
    <row r="94" spans="8:12" ht="14.25" customHeight="1" x14ac:dyDescent="0.3">
      <c r="H94" s="11"/>
      <c r="I94" s="11"/>
      <c r="J94" s="11"/>
      <c r="L94" s="12"/>
    </row>
    <row r="95" spans="8:12" ht="14.25" customHeight="1" x14ac:dyDescent="0.3">
      <c r="H95" s="11"/>
      <c r="I95" s="11"/>
      <c r="J95" s="11"/>
      <c r="L95" s="12"/>
    </row>
    <row r="96" spans="8:12" ht="14.25" customHeight="1" x14ac:dyDescent="0.3">
      <c r="H96" s="11"/>
      <c r="I96" s="11"/>
      <c r="J96" s="11"/>
      <c r="L96" s="12"/>
    </row>
    <row r="97" spans="8:12" ht="14.25" customHeight="1" x14ac:dyDescent="0.3">
      <c r="H97" s="11"/>
      <c r="I97" s="11"/>
      <c r="J97" s="11"/>
      <c r="L97" s="12"/>
    </row>
    <row r="98" spans="8:12" ht="14.25" customHeight="1" x14ac:dyDescent="0.3">
      <c r="H98" s="11"/>
      <c r="I98" s="11"/>
      <c r="J98" s="11"/>
      <c r="L98" s="12"/>
    </row>
    <row r="99" spans="8:12" ht="14.25" customHeight="1" x14ac:dyDescent="0.3">
      <c r="H99" s="11"/>
      <c r="I99" s="11"/>
      <c r="J99" s="11"/>
      <c r="L99" s="12"/>
    </row>
    <row r="100" spans="8:12" ht="14.25" customHeight="1" x14ac:dyDescent="0.3">
      <c r="H100" s="11"/>
      <c r="I100" s="11"/>
      <c r="J100" s="11"/>
      <c r="L100" s="12"/>
    </row>
    <row r="101" spans="8:12" ht="14.25" customHeight="1" x14ac:dyDescent="0.3">
      <c r="H101" s="11"/>
      <c r="I101" s="11"/>
      <c r="J101" s="11"/>
      <c r="L101" s="12"/>
    </row>
    <row r="102" spans="8:12" ht="14.25" customHeight="1" x14ac:dyDescent="0.3">
      <c r="H102" s="11"/>
      <c r="I102" s="11"/>
      <c r="J102" s="11"/>
      <c r="L102" s="12"/>
    </row>
    <row r="103" spans="8:12" ht="14.25" customHeight="1" x14ac:dyDescent="0.3">
      <c r="H103" s="11"/>
      <c r="I103" s="11"/>
      <c r="J103" s="11"/>
      <c r="L103" s="12"/>
    </row>
    <row r="104" spans="8:12" ht="14.25" customHeight="1" x14ac:dyDescent="0.3">
      <c r="H104" s="11"/>
      <c r="I104" s="11"/>
      <c r="J104" s="11"/>
      <c r="L104" s="12"/>
    </row>
    <row r="105" spans="8:12" ht="14.25" customHeight="1" x14ac:dyDescent="0.3">
      <c r="H105" s="11"/>
      <c r="I105" s="11"/>
      <c r="J105" s="11"/>
      <c r="L105" s="12"/>
    </row>
    <row r="106" spans="8:12" ht="14.25" customHeight="1" x14ac:dyDescent="0.3">
      <c r="H106" s="11"/>
      <c r="I106" s="11"/>
      <c r="J106" s="11"/>
      <c r="L106" s="12"/>
    </row>
    <row r="107" spans="8:12" ht="14.25" customHeight="1" x14ac:dyDescent="0.3">
      <c r="H107" s="11"/>
      <c r="I107" s="11"/>
      <c r="J107" s="11"/>
      <c r="L107" s="12"/>
    </row>
    <row r="108" spans="8:12" ht="14.25" customHeight="1" x14ac:dyDescent="0.3">
      <c r="H108" s="11"/>
      <c r="I108" s="11"/>
      <c r="J108" s="11"/>
      <c r="L108" s="12"/>
    </row>
    <row r="109" spans="8:12" ht="14.25" customHeight="1" x14ac:dyDescent="0.3">
      <c r="H109" s="11"/>
      <c r="I109" s="11"/>
      <c r="J109" s="11"/>
      <c r="L109" s="12"/>
    </row>
    <row r="110" spans="8:12" ht="14.25" customHeight="1" x14ac:dyDescent="0.3">
      <c r="H110" s="11"/>
      <c r="I110" s="11"/>
      <c r="J110" s="11"/>
      <c r="L110" s="12"/>
    </row>
    <row r="111" spans="8:12" ht="14.25" customHeight="1" x14ac:dyDescent="0.3">
      <c r="H111" s="11"/>
      <c r="I111" s="11"/>
      <c r="J111" s="11"/>
      <c r="L111" s="12"/>
    </row>
    <row r="112" spans="8:12" ht="14.25" customHeight="1" x14ac:dyDescent="0.3">
      <c r="H112" s="11"/>
      <c r="I112" s="11"/>
      <c r="J112" s="11"/>
      <c r="L112" s="12"/>
    </row>
    <row r="113" spans="8:12" ht="14.25" customHeight="1" x14ac:dyDescent="0.3">
      <c r="H113" s="11"/>
      <c r="I113" s="11"/>
      <c r="J113" s="11"/>
      <c r="L113" s="12"/>
    </row>
    <row r="114" spans="8:12" ht="14.25" customHeight="1" x14ac:dyDescent="0.3">
      <c r="H114" s="11"/>
      <c r="I114" s="11"/>
      <c r="J114" s="11"/>
      <c r="L114" s="12"/>
    </row>
    <row r="115" spans="8:12" ht="14.25" customHeight="1" x14ac:dyDescent="0.3">
      <c r="H115" s="11"/>
      <c r="I115" s="11"/>
      <c r="J115" s="11"/>
      <c r="L115" s="12"/>
    </row>
    <row r="116" spans="8:12" ht="14.25" customHeight="1" x14ac:dyDescent="0.3">
      <c r="H116" s="11"/>
      <c r="I116" s="11"/>
      <c r="J116" s="11"/>
      <c r="L116" s="12"/>
    </row>
    <row r="117" spans="8:12" ht="14.25" customHeight="1" x14ac:dyDescent="0.3">
      <c r="H117" s="11"/>
      <c r="I117" s="11"/>
      <c r="J117" s="11"/>
      <c r="L117" s="12"/>
    </row>
    <row r="118" spans="8:12" ht="14.25" customHeight="1" x14ac:dyDescent="0.3">
      <c r="H118" s="11"/>
      <c r="I118" s="11"/>
      <c r="J118" s="11"/>
      <c r="L118" s="12"/>
    </row>
    <row r="119" spans="8:12" ht="14.25" customHeight="1" x14ac:dyDescent="0.3">
      <c r="H119" s="11"/>
      <c r="I119" s="11"/>
      <c r="J119" s="11"/>
      <c r="L119" s="12"/>
    </row>
    <row r="120" spans="8:12" ht="14.25" customHeight="1" x14ac:dyDescent="0.3">
      <c r="H120" s="11"/>
      <c r="I120" s="11"/>
      <c r="J120" s="11"/>
      <c r="L120" s="12"/>
    </row>
    <row r="121" spans="8:12" ht="14.25" customHeight="1" x14ac:dyDescent="0.3">
      <c r="H121" s="11"/>
      <c r="I121" s="11"/>
      <c r="J121" s="11"/>
      <c r="L121" s="12"/>
    </row>
    <row r="122" spans="8:12" ht="14.25" customHeight="1" x14ac:dyDescent="0.3">
      <c r="H122" s="11"/>
      <c r="I122" s="11"/>
      <c r="J122" s="11"/>
      <c r="L122" s="12"/>
    </row>
    <row r="123" spans="8:12" ht="14.25" customHeight="1" x14ac:dyDescent="0.3">
      <c r="H123" s="11"/>
      <c r="I123" s="11"/>
      <c r="J123" s="11"/>
      <c r="L123" s="12"/>
    </row>
    <row r="124" spans="8:12" ht="14.25" customHeight="1" x14ac:dyDescent="0.3">
      <c r="H124" s="11"/>
      <c r="I124" s="11"/>
      <c r="J124" s="11"/>
      <c r="L124" s="12"/>
    </row>
    <row r="125" spans="8:12" ht="14.25" customHeight="1" x14ac:dyDescent="0.3">
      <c r="H125" s="11"/>
      <c r="I125" s="11"/>
      <c r="J125" s="11"/>
      <c r="L125" s="12"/>
    </row>
    <row r="126" spans="8:12" ht="14.25" customHeight="1" x14ac:dyDescent="0.3">
      <c r="H126" s="11"/>
      <c r="I126" s="11"/>
      <c r="J126" s="11"/>
      <c r="L126" s="12"/>
    </row>
    <row r="127" spans="8:12" ht="14.25" customHeight="1" x14ac:dyDescent="0.3">
      <c r="H127" s="11"/>
      <c r="I127" s="11"/>
      <c r="J127" s="11"/>
      <c r="L127" s="12"/>
    </row>
    <row r="128" spans="8:12" ht="14.25" customHeight="1" x14ac:dyDescent="0.3">
      <c r="H128" s="11"/>
      <c r="I128" s="11"/>
      <c r="J128" s="11"/>
      <c r="L128" s="12"/>
    </row>
    <row r="129" spans="8:12" ht="14.25" customHeight="1" x14ac:dyDescent="0.3">
      <c r="H129" s="11"/>
      <c r="I129" s="11"/>
      <c r="J129" s="11"/>
      <c r="L129" s="12"/>
    </row>
    <row r="130" spans="8:12" ht="14.25" customHeight="1" x14ac:dyDescent="0.3">
      <c r="H130" s="11"/>
      <c r="I130" s="11"/>
      <c r="J130" s="11"/>
      <c r="L130" s="12"/>
    </row>
    <row r="131" spans="8:12" ht="14.25" customHeight="1" x14ac:dyDescent="0.3">
      <c r="H131" s="11"/>
      <c r="I131" s="11"/>
      <c r="J131" s="11"/>
      <c r="L131" s="12"/>
    </row>
    <row r="132" spans="8:12" ht="14.25" customHeight="1" x14ac:dyDescent="0.3">
      <c r="H132" s="11"/>
      <c r="I132" s="11"/>
      <c r="J132" s="11"/>
      <c r="L132" s="12"/>
    </row>
    <row r="133" spans="8:12" ht="14.25" customHeight="1" x14ac:dyDescent="0.3">
      <c r="H133" s="11"/>
      <c r="I133" s="11"/>
      <c r="J133" s="11"/>
      <c r="L133" s="12"/>
    </row>
    <row r="134" spans="8:12" ht="14.25" customHeight="1" x14ac:dyDescent="0.3">
      <c r="H134" s="11"/>
      <c r="I134" s="11"/>
      <c r="J134" s="11"/>
      <c r="L134" s="12"/>
    </row>
    <row r="135" spans="8:12" ht="14.25" customHeight="1" x14ac:dyDescent="0.3">
      <c r="H135" s="11"/>
      <c r="I135" s="11"/>
      <c r="J135" s="11"/>
      <c r="L135" s="12"/>
    </row>
    <row r="136" spans="8:12" ht="14.25" customHeight="1" x14ac:dyDescent="0.3">
      <c r="H136" s="11"/>
      <c r="I136" s="11"/>
      <c r="J136" s="11"/>
      <c r="L136" s="12"/>
    </row>
    <row r="137" spans="8:12" ht="14.25" customHeight="1" x14ac:dyDescent="0.3">
      <c r="H137" s="11"/>
      <c r="I137" s="11"/>
      <c r="J137" s="11"/>
      <c r="L137" s="12"/>
    </row>
    <row r="138" spans="8:12" ht="14.25" customHeight="1" x14ac:dyDescent="0.3">
      <c r="H138" s="11"/>
      <c r="I138" s="11"/>
      <c r="J138" s="11"/>
      <c r="L138" s="12"/>
    </row>
    <row r="139" spans="8:12" ht="14.25" customHeight="1" x14ac:dyDescent="0.3">
      <c r="H139" s="11"/>
      <c r="I139" s="11"/>
      <c r="J139" s="11"/>
      <c r="L139" s="12"/>
    </row>
    <row r="140" spans="8:12" ht="14.25" customHeight="1" x14ac:dyDescent="0.3">
      <c r="H140" s="11"/>
      <c r="I140" s="11"/>
      <c r="J140" s="11"/>
      <c r="L140" s="12"/>
    </row>
    <row r="141" spans="8:12" ht="14.25" customHeight="1" x14ac:dyDescent="0.3">
      <c r="H141" s="11"/>
      <c r="I141" s="11"/>
      <c r="J141" s="11"/>
      <c r="L141" s="12"/>
    </row>
    <row r="142" spans="8:12" ht="14.25" customHeight="1" x14ac:dyDescent="0.3">
      <c r="H142" s="11"/>
      <c r="I142" s="11"/>
      <c r="J142" s="11"/>
      <c r="L142" s="12"/>
    </row>
    <row r="143" spans="8:12" ht="14.25" customHeight="1" x14ac:dyDescent="0.3">
      <c r="H143" s="11"/>
      <c r="I143" s="11"/>
      <c r="J143" s="11"/>
      <c r="L143" s="12"/>
    </row>
    <row r="144" spans="8:12" ht="14.25" customHeight="1" x14ac:dyDescent="0.3">
      <c r="H144" s="11"/>
      <c r="I144" s="11"/>
      <c r="J144" s="11"/>
      <c r="L144" s="12"/>
    </row>
    <row r="145" spans="8:12" ht="14.25" customHeight="1" x14ac:dyDescent="0.3">
      <c r="H145" s="11"/>
      <c r="I145" s="11"/>
      <c r="J145" s="11"/>
      <c r="L145" s="12"/>
    </row>
    <row r="146" spans="8:12" ht="14.25" customHeight="1" x14ac:dyDescent="0.3">
      <c r="H146" s="11"/>
      <c r="I146" s="11"/>
      <c r="J146" s="11"/>
      <c r="L146" s="12"/>
    </row>
    <row r="147" spans="8:12" ht="14.25" customHeight="1" x14ac:dyDescent="0.3">
      <c r="H147" s="11"/>
      <c r="I147" s="11"/>
      <c r="J147" s="11"/>
      <c r="L147" s="12"/>
    </row>
    <row r="148" spans="8:12" ht="14.25" customHeight="1" x14ac:dyDescent="0.3">
      <c r="H148" s="11"/>
      <c r="I148" s="11"/>
      <c r="J148" s="11"/>
      <c r="L148" s="12"/>
    </row>
    <row r="149" spans="8:12" ht="14.25" customHeight="1" x14ac:dyDescent="0.3">
      <c r="H149" s="11"/>
      <c r="I149" s="11"/>
      <c r="J149" s="11"/>
      <c r="L149" s="12"/>
    </row>
    <row r="150" spans="8:12" ht="14.25" customHeight="1" x14ac:dyDescent="0.3">
      <c r="H150" s="11"/>
      <c r="I150" s="11"/>
      <c r="J150" s="11"/>
      <c r="L150" s="12"/>
    </row>
    <row r="151" spans="8:12" ht="14.25" customHeight="1" x14ac:dyDescent="0.3">
      <c r="H151" s="11"/>
      <c r="I151" s="11"/>
      <c r="J151" s="11"/>
      <c r="L151" s="12"/>
    </row>
    <row r="152" spans="8:12" ht="14.25" customHeight="1" x14ac:dyDescent="0.3">
      <c r="H152" s="11"/>
      <c r="I152" s="11"/>
      <c r="J152" s="11"/>
      <c r="L152" s="12"/>
    </row>
    <row r="153" spans="8:12" ht="14.25" customHeight="1" x14ac:dyDescent="0.3">
      <c r="H153" s="11"/>
      <c r="I153" s="11"/>
      <c r="J153" s="11"/>
      <c r="L153" s="12"/>
    </row>
    <row r="154" spans="8:12" ht="14.25" customHeight="1" x14ac:dyDescent="0.3">
      <c r="H154" s="11"/>
      <c r="I154" s="11"/>
      <c r="J154" s="11"/>
      <c r="L154" s="12"/>
    </row>
    <row r="155" spans="8:12" ht="14.25" customHeight="1" x14ac:dyDescent="0.3">
      <c r="H155" s="11"/>
      <c r="I155" s="11"/>
      <c r="J155" s="11"/>
      <c r="L155" s="12"/>
    </row>
    <row r="156" spans="8:12" ht="14.25" customHeight="1" x14ac:dyDescent="0.3">
      <c r="H156" s="11"/>
      <c r="I156" s="11"/>
      <c r="J156" s="11"/>
      <c r="L156" s="12"/>
    </row>
    <row r="157" spans="8:12" ht="14.25" customHeight="1" x14ac:dyDescent="0.3">
      <c r="H157" s="11"/>
      <c r="I157" s="11"/>
      <c r="J157" s="11"/>
      <c r="L157" s="12"/>
    </row>
    <row r="158" spans="8:12" ht="14.25" customHeight="1" x14ac:dyDescent="0.3">
      <c r="H158" s="11"/>
      <c r="I158" s="11"/>
      <c r="J158" s="11"/>
      <c r="L158" s="12"/>
    </row>
    <row r="159" spans="8:12" ht="14.25" customHeight="1" x14ac:dyDescent="0.3">
      <c r="H159" s="11"/>
      <c r="I159" s="11"/>
      <c r="J159" s="11"/>
      <c r="L159" s="12"/>
    </row>
    <row r="160" spans="8:12" ht="14.25" customHeight="1" x14ac:dyDescent="0.3">
      <c r="H160" s="11"/>
      <c r="I160" s="11"/>
      <c r="J160" s="11"/>
      <c r="L160" s="12"/>
    </row>
    <row r="161" spans="8:12" ht="14.25" customHeight="1" x14ac:dyDescent="0.3">
      <c r="H161" s="11"/>
      <c r="I161" s="11"/>
      <c r="J161" s="11"/>
      <c r="L161" s="12"/>
    </row>
    <row r="162" spans="8:12" ht="14.25" customHeight="1" x14ac:dyDescent="0.3">
      <c r="H162" s="11"/>
      <c r="I162" s="11"/>
      <c r="J162" s="11"/>
      <c r="L162" s="12"/>
    </row>
    <row r="163" spans="8:12" ht="14.25" customHeight="1" x14ac:dyDescent="0.3">
      <c r="H163" s="11"/>
      <c r="I163" s="11"/>
      <c r="J163" s="11"/>
      <c r="L163" s="12"/>
    </row>
    <row r="164" spans="8:12" ht="14.25" customHeight="1" x14ac:dyDescent="0.3">
      <c r="H164" s="11"/>
      <c r="I164" s="11"/>
      <c r="J164" s="11"/>
      <c r="L164" s="12"/>
    </row>
    <row r="165" spans="8:12" ht="14.25" customHeight="1" x14ac:dyDescent="0.3">
      <c r="H165" s="11"/>
      <c r="I165" s="11"/>
      <c r="J165" s="11"/>
      <c r="L165" s="12"/>
    </row>
    <row r="166" spans="8:12" ht="14.25" customHeight="1" x14ac:dyDescent="0.3">
      <c r="H166" s="11"/>
      <c r="I166" s="11"/>
      <c r="J166" s="11"/>
      <c r="L166" s="12"/>
    </row>
    <row r="167" spans="8:12" ht="14.25" customHeight="1" x14ac:dyDescent="0.3">
      <c r="H167" s="11"/>
      <c r="I167" s="11"/>
      <c r="J167" s="11"/>
      <c r="L167" s="12"/>
    </row>
    <row r="168" spans="8:12" ht="14.25" customHeight="1" x14ac:dyDescent="0.3">
      <c r="H168" s="11"/>
      <c r="I168" s="11"/>
      <c r="J168" s="11"/>
      <c r="L168" s="12"/>
    </row>
    <row r="169" spans="8:12" ht="14.25" customHeight="1" x14ac:dyDescent="0.3">
      <c r="H169" s="11"/>
      <c r="I169" s="11"/>
      <c r="J169" s="11"/>
      <c r="L169" s="12"/>
    </row>
    <row r="170" spans="8:12" ht="14.25" customHeight="1" x14ac:dyDescent="0.3">
      <c r="H170" s="11"/>
      <c r="I170" s="11"/>
      <c r="J170" s="11"/>
      <c r="L170" s="12"/>
    </row>
    <row r="171" spans="8:12" ht="14.25" customHeight="1" x14ac:dyDescent="0.3">
      <c r="H171" s="11"/>
      <c r="I171" s="11"/>
      <c r="J171" s="11"/>
      <c r="L171" s="12"/>
    </row>
    <row r="172" spans="8:12" ht="14.25" customHeight="1" x14ac:dyDescent="0.3">
      <c r="H172" s="11"/>
      <c r="I172" s="11"/>
      <c r="J172" s="11"/>
      <c r="L172" s="12"/>
    </row>
    <row r="173" spans="8:12" ht="14.25" customHeight="1" x14ac:dyDescent="0.3">
      <c r="H173" s="11"/>
      <c r="I173" s="11"/>
      <c r="J173" s="11"/>
      <c r="L173" s="12"/>
    </row>
    <row r="174" spans="8:12" ht="14.25" customHeight="1" x14ac:dyDescent="0.3">
      <c r="H174" s="11"/>
      <c r="I174" s="11"/>
      <c r="J174" s="11"/>
      <c r="L174" s="12"/>
    </row>
    <row r="175" spans="8:12" ht="14.25" customHeight="1" x14ac:dyDescent="0.3">
      <c r="H175" s="11"/>
      <c r="I175" s="11"/>
      <c r="J175" s="11"/>
      <c r="L175" s="12"/>
    </row>
    <row r="176" spans="8:12" ht="14.25" customHeight="1" x14ac:dyDescent="0.3">
      <c r="H176" s="11"/>
      <c r="I176" s="11"/>
      <c r="J176" s="11"/>
      <c r="L176" s="12"/>
    </row>
    <row r="177" spans="8:12" ht="14.25" customHeight="1" x14ac:dyDescent="0.3">
      <c r="H177" s="11"/>
      <c r="I177" s="11"/>
      <c r="J177" s="11"/>
      <c r="L177" s="12"/>
    </row>
    <row r="178" spans="8:12" ht="14.25" customHeight="1" x14ac:dyDescent="0.3">
      <c r="H178" s="11"/>
      <c r="I178" s="11"/>
      <c r="J178" s="11"/>
      <c r="L178" s="12"/>
    </row>
    <row r="179" spans="8:12" ht="14.25" customHeight="1" x14ac:dyDescent="0.3">
      <c r="H179" s="11"/>
      <c r="I179" s="11"/>
      <c r="J179" s="11"/>
      <c r="L179" s="12"/>
    </row>
    <row r="180" spans="8:12" ht="14.25" customHeight="1" x14ac:dyDescent="0.3">
      <c r="H180" s="11"/>
      <c r="I180" s="11"/>
      <c r="J180" s="11"/>
      <c r="L180" s="12"/>
    </row>
    <row r="181" spans="8:12" ht="14.25" customHeight="1" x14ac:dyDescent="0.3">
      <c r="H181" s="11"/>
      <c r="I181" s="11"/>
      <c r="J181" s="11"/>
      <c r="L181" s="12"/>
    </row>
    <row r="182" spans="8:12" ht="14.25" customHeight="1" x14ac:dyDescent="0.3">
      <c r="H182" s="11"/>
      <c r="I182" s="11"/>
      <c r="J182" s="11"/>
      <c r="L182" s="12"/>
    </row>
    <row r="183" spans="8:12" ht="14.25" customHeight="1" x14ac:dyDescent="0.3">
      <c r="H183" s="11"/>
      <c r="I183" s="11"/>
      <c r="J183" s="11"/>
      <c r="L183" s="12"/>
    </row>
    <row r="184" spans="8:12" ht="14.25" customHeight="1" x14ac:dyDescent="0.3">
      <c r="H184" s="11"/>
      <c r="I184" s="11"/>
      <c r="J184" s="11"/>
      <c r="L184" s="12"/>
    </row>
    <row r="185" spans="8:12" ht="14.25" customHeight="1" x14ac:dyDescent="0.3">
      <c r="H185" s="11"/>
      <c r="I185" s="11"/>
      <c r="J185" s="11"/>
      <c r="L185" s="12"/>
    </row>
    <row r="186" spans="8:12" ht="14.25" customHeight="1" x14ac:dyDescent="0.3">
      <c r="H186" s="11"/>
      <c r="I186" s="11"/>
      <c r="J186" s="11"/>
      <c r="L186" s="12"/>
    </row>
    <row r="187" spans="8:12" ht="14.25" customHeight="1" x14ac:dyDescent="0.3">
      <c r="H187" s="11"/>
      <c r="I187" s="11"/>
      <c r="J187" s="11"/>
      <c r="L187" s="12"/>
    </row>
    <row r="188" spans="8:12" ht="14.25" customHeight="1" x14ac:dyDescent="0.3">
      <c r="H188" s="11"/>
      <c r="I188" s="11"/>
      <c r="J188" s="11"/>
      <c r="L188" s="12"/>
    </row>
    <row r="189" spans="8:12" ht="14.25" customHeight="1" x14ac:dyDescent="0.3">
      <c r="H189" s="11"/>
      <c r="I189" s="11"/>
      <c r="J189" s="11"/>
      <c r="L189" s="12"/>
    </row>
    <row r="190" spans="8:12" ht="14.25" customHeight="1" x14ac:dyDescent="0.3">
      <c r="H190" s="11"/>
      <c r="I190" s="11"/>
      <c r="J190" s="11"/>
      <c r="L190" s="12"/>
    </row>
    <row r="191" spans="8:12" ht="14.25" customHeight="1" x14ac:dyDescent="0.3">
      <c r="H191" s="11"/>
      <c r="I191" s="11"/>
      <c r="J191" s="11"/>
      <c r="L191" s="12"/>
    </row>
    <row r="192" spans="8:12" ht="14.25" customHeight="1" x14ac:dyDescent="0.3">
      <c r="H192" s="11"/>
      <c r="I192" s="11"/>
      <c r="J192" s="11"/>
      <c r="L192" s="12"/>
    </row>
    <row r="193" spans="8:12" ht="14.25" customHeight="1" x14ac:dyDescent="0.3">
      <c r="H193" s="11"/>
      <c r="I193" s="11"/>
      <c r="J193" s="11"/>
      <c r="L193" s="12"/>
    </row>
    <row r="194" spans="8:12" ht="14.25" customHeight="1" x14ac:dyDescent="0.3">
      <c r="H194" s="11"/>
      <c r="I194" s="11"/>
      <c r="J194" s="11"/>
      <c r="L194" s="12"/>
    </row>
    <row r="195" spans="8:12" ht="14.25" customHeight="1" x14ac:dyDescent="0.3">
      <c r="H195" s="11"/>
      <c r="I195" s="11"/>
      <c r="J195" s="11"/>
      <c r="L195" s="12"/>
    </row>
    <row r="196" spans="8:12" ht="14.25" customHeight="1" x14ac:dyDescent="0.3">
      <c r="H196" s="11"/>
      <c r="I196" s="11"/>
      <c r="J196" s="11"/>
      <c r="L196" s="12"/>
    </row>
    <row r="197" spans="8:12" ht="14.25" customHeight="1" x14ac:dyDescent="0.3">
      <c r="H197" s="11"/>
      <c r="I197" s="11"/>
      <c r="J197" s="11"/>
      <c r="L197" s="12"/>
    </row>
    <row r="198" spans="8:12" ht="14.25" customHeight="1" x14ac:dyDescent="0.3">
      <c r="H198" s="11"/>
      <c r="I198" s="11"/>
      <c r="J198" s="11"/>
      <c r="L198" s="12"/>
    </row>
    <row r="199" spans="8:12" ht="14.25" customHeight="1" x14ac:dyDescent="0.3">
      <c r="H199" s="11"/>
      <c r="I199" s="11"/>
      <c r="J199" s="11"/>
      <c r="L199" s="12"/>
    </row>
    <row r="200" spans="8:12" ht="14.25" customHeight="1" x14ac:dyDescent="0.3">
      <c r="H200" s="11"/>
      <c r="I200" s="11"/>
      <c r="J200" s="11"/>
      <c r="L200" s="12"/>
    </row>
    <row r="201" spans="8:12" ht="14.25" customHeight="1" x14ac:dyDescent="0.3">
      <c r="H201" s="11"/>
      <c r="I201" s="11"/>
      <c r="J201" s="11"/>
      <c r="L201" s="12"/>
    </row>
    <row r="202" spans="8:12" ht="14.25" customHeight="1" x14ac:dyDescent="0.3">
      <c r="H202" s="11"/>
      <c r="I202" s="11"/>
      <c r="J202" s="11"/>
      <c r="L202" s="12"/>
    </row>
    <row r="203" spans="8:12" ht="14.25" customHeight="1" x14ac:dyDescent="0.3">
      <c r="H203" s="11"/>
      <c r="I203" s="11"/>
      <c r="J203" s="11"/>
      <c r="L203" s="12"/>
    </row>
    <row r="204" spans="8:12" ht="14.25" customHeight="1" x14ac:dyDescent="0.3">
      <c r="H204" s="11"/>
      <c r="I204" s="11"/>
      <c r="J204" s="11"/>
      <c r="L204" s="12"/>
    </row>
    <row r="205" spans="8:12" ht="14.25" customHeight="1" x14ac:dyDescent="0.3">
      <c r="H205" s="11"/>
      <c r="I205" s="11"/>
      <c r="J205" s="11"/>
      <c r="L205" s="12"/>
    </row>
    <row r="206" spans="8:12" ht="14.25" customHeight="1" x14ac:dyDescent="0.3">
      <c r="H206" s="11"/>
      <c r="I206" s="11"/>
      <c r="J206" s="11"/>
      <c r="L206" s="12"/>
    </row>
    <row r="207" spans="8:12" ht="14.25" customHeight="1" x14ac:dyDescent="0.3">
      <c r="H207" s="11"/>
      <c r="I207" s="11"/>
      <c r="J207" s="11"/>
      <c r="L207" s="12"/>
    </row>
    <row r="208" spans="8:12" ht="14.25" customHeight="1" x14ac:dyDescent="0.3">
      <c r="H208" s="11"/>
      <c r="I208" s="11"/>
      <c r="J208" s="11"/>
      <c r="L208" s="12"/>
    </row>
    <row r="209" spans="8:12" ht="14.25" customHeight="1" x14ac:dyDescent="0.3">
      <c r="H209" s="11"/>
      <c r="I209" s="11"/>
      <c r="J209" s="11"/>
      <c r="L209" s="12"/>
    </row>
    <row r="210" spans="8:12" ht="14.25" customHeight="1" x14ac:dyDescent="0.3">
      <c r="H210" s="11"/>
      <c r="I210" s="11"/>
      <c r="J210" s="11"/>
      <c r="L210" s="12"/>
    </row>
    <row r="211" spans="8:12" ht="14.25" customHeight="1" x14ac:dyDescent="0.3">
      <c r="H211" s="11"/>
      <c r="I211" s="11"/>
      <c r="J211" s="11"/>
      <c r="L211" s="12"/>
    </row>
    <row r="212" spans="8:12" ht="14.25" customHeight="1" x14ac:dyDescent="0.3">
      <c r="H212" s="11"/>
      <c r="I212" s="11"/>
      <c r="J212" s="11"/>
      <c r="L212" s="12"/>
    </row>
    <row r="213" spans="8:12" ht="14.25" customHeight="1" x14ac:dyDescent="0.3">
      <c r="H213" s="11"/>
      <c r="I213" s="11"/>
      <c r="J213" s="11"/>
      <c r="L213" s="12"/>
    </row>
    <row r="214" spans="8:12" ht="14.25" customHeight="1" x14ac:dyDescent="0.3">
      <c r="H214" s="11"/>
      <c r="I214" s="11"/>
      <c r="J214" s="11"/>
      <c r="L214" s="12"/>
    </row>
    <row r="215" spans="8:12" ht="14.25" customHeight="1" x14ac:dyDescent="0.3">
      <c r="H215" s="11"/>
      <c r="I215" s="11"/>
      <c r="J215" s="11"/>
      <c r="L215" s="12"/>
    </row>
    <row r="216" spans="8:12" ht="14.25" customHeight="1" x14ac:dyDescent="0.3">
      <c r="H216" s="11"/>
      <c r="I216" s="11"/>
      <c r="J216" s="11"/>
      <c r="L216" s="12"/>
    </row>
    <row r="217" spans="8:12" ht="14.25" customHeight="1" x14ac:dyDescent="0.3">
      <c r="H217" s="11"/>
      <c r="I217" s="11"/>
      <c r="J217" s="11"/>
      <c r="L217" s="12"/>
    </row>
    <row r="218" spans="8:12" ht="14.25" customHeight="1" x14ac:dyDescent="0.3">
      <c r="H218" s="11"/>
      <c r="I218" s="11"/>
      <c r="J218" s="11"/>
      <c r="L218" s="12"/>
    </row>
    <row r="219" spans="8:12" ht="14.25" customHeight="1" x14ac:dyDescent="0.3">
      <c r="H219" s="11"/>
      <c r="I219" s="11"/>
      <c r="J219" s="11"/>
      <c r="L219" s="12"/>
    </row>
    <row r="220" spans="8:12" ht="14.25" customHeight="1" x14ac:dyDescent="0.3">
      <c r="H220" s="11"/>
      <c r="I220" s="11"/>
      <c r="J220" s="11"/>
      <c r="L220" s="12"/>
    </row>
    <row r="221" spans="8:12" ht="14.25" customHeight="1" x14ac:dyDescent="0.3">
      <c r="H221" s="11"/>
      <c r="I221" s="11"/>
      <c r="J221" s="11"/>
      <c r="L221" s="12"/>
    </row>
    <row r="222" spans="8:12" ht="14.25" customHeight="1" x14ac:dyDescent="0.3">
      <c r="H222" s="11"/>
      <c r="I222" s="11"/>
      <c r="J222" s="11"/>
      <c r="L222" s="12"/>
    </row>
    <row r="223" spans="8:12" ht="14.25" customHeight="1" x14ac:dyDescent="0.3">
      <c r="H223" s="11"/>
      <c r="I223" s="11"/>
      <c r="J223" s="11"/>
      <c r="L223" s="12"/>
    </row>
    <row r="224" spans="8:12" ht="14.25" customHeight="1" x14ac:dyDescent="0.3">
      <c r="H224" s="11"/>
      <c r="I224" s="11"/>
      <c r="J224" s="11"/>
      <c r="L224" s="12"/>
    </row>
    <row r="225" spans="8:12" ht="14.25" customHeight="1" x14ac:dyDescent="0.3">
      <c r="H225" s="11"/>
      <c r="I225" s="11"/>
      <c r="J225" s="11"/>
      <c r="L225" s="12"/>
    </row>
    <row r="226" spans="8:12" ht="14.25" customHeight="1" x14ac:dyDescent="0.3">
      <c r="H226" s="11"/>
      <c r="I226" s="11"/>
      <c r="J226" s="11"/>
      <c r="L226" s="12"/>
    </row>
    <row r="227" spans="8:12" ht="14.25" customHeight="1" x14ac:dyDescent="0.3">
      <c r="H227" s="11"/>
      <c r="I227" s="11"/>
      <c r="J227" s="11"/>
      <c r="L227" s="12"/>
    </row>
    <row r="228" spans="8:12" ht="14.25" customHeight="1" x14ac:dyDescent="0.3">
      <c r="H228" s="11"/>
      <c r="I228" s="11"/>
      <c r="J228" s="11"/>
      <c r="L228" s="12"/>
    </row>
    <row r="229" spans="8:12" ht="14.25" customHeight="1" x14ac:dyDescent="0.3">
      <c r="H229" s="11"/>
      <c r="I229" s="11"/>
      <c r="J229" s="11"/>
      <c r="L229" s="12"/>
    </row>
    <row r="230" spans="8:12" ht="14.25" customHeight="1" x14ac:dyDescent="0.3">
      <c r="H230" s="11"/>
      <c r="I230" s="11"/>
      <c r="J230" s="11"/>
      <c r="L230" s="12"/>
    </row>
    <row r="231" spans="8:12" ht="14.25" customHeight="1" x14ac:dyDescent="0.3">
      <c r="H231" s="11"/>
      <c r="I231" s="11"/>
      <c r="J231" s="11"/>
      <c r="L231" s="12"/>
    </row>
    <row r="232" spans="8:12" ht="14.25" customHeight="1" x14ac:dyDescent="0.3">
      <c r="H232" s="11"/>
      <c r="I232" s="11"/>
      <c r="J232" s="11"/>
      <c r="L232" s="12"/>
    </row>
    <row r="233" spans="8:12" ht="14.25" customHeight="1" x14ac:dyDescent="0.3">
      <c r="H233" s="11"/>
      <c r="I233" s="11"/>
      <c r="J233" s="11"/>
      <c r="L233" s="12"/>
    </row>
    <row r="234" spans="8:12" ht="14.25" customHeight="1" x14ac:dyDescent="0.3">
      <c r="H234" s="11"/>
      <c r="I234" s="11"/>
      <c r="J234" s="11"/>
      <c r="L234" s="12"/>
    </row>
    <row r="235" spans="8:12" ht="14.25" customHeight="1" x14ac:dyDescent="0.3">
      <c r="H235" s="11"/>
      <c r="I235" s="11"/>
      <c r="J235" s="11"/>
      <c r="L235" s="12"/>
    </row>
    <row r="236" spans="8:12" ht="14.25" customHeight="1" x14ac:dyDescent="0.3">
      <c r="H236" s="11"/>
      <c r="I236" s="11"/>
      <c r="J236" s="11"/>
      <c r="L236" s="12"/>
    </row>
    <row r="237" spans="8:12" ht="14.25" customHeight="1" x14ac:dyDescent="0.3">
      <c r="H237" s="11"/>
      <c r="I237" s="11"/>
      <c r="J237" s="11"/>
      <c r="L237" s="12"/>
    </row>
    <row r="238" spans="8:12" ht="14.25" customHeight="1" x14ac:dyDescent="0.3">
      <c r="H238" s="11"/>
      <c r="I238" s="11"/>
      <c r="J238" s="11"/>
      <c r="L238" s="12"/>
    </row>
    <row r="239" spans="8:12" ht="14.25" customHeight="1" x14ac:dyDescent="0.3">
      <c r="H239" s="11"/>
      <c r="I239" s="11"/>
      <c r="J239" s="11"/>
      <c r="L239" s="12"/>
    </row>
    <row r="240" spans="8:12" ht="14.25" customHeight="1" x14ac:dyDescent="0.3">
      <c r="H240" s="11"/>
      <c r="I240" s="11"/>
      <c r="J240" s="11"/>
      <c r="L240" s="12"/>
    </row>
    <row r="241" spans="8:12" ht="14.25" customHeight="1" x14ac:dyDescent="0.3">
      <c r="H241" s="11"/>
      <c r="I241" s="11"/>
      <c r="J241" s="11"/>
      <c r="L241" s="12"/>
    </row>
    <row r="242" spans="8:12" ht="14.25" customHeight="1" x14ac:dyDescent="0.3">
      <c r="H242" s="11"/>
      <c r="I242" s="11"/>
      <c r="J242" s="11"/>
      <c r="L242" s="12"/>
    </row>
    <row r="243" spans="8:12" ht="14.25" customHeight="1" x14ac:dyDescent="0.3">
      <c r="H243" s="11"/>
      <c r="I243" s="11"/>
      <c r="J243" s="11"/>
      <c r="L243" s="12"/>
    </row>
    <row r="244" spans="8:12" ht="14.25" customHeight="1" x14ac:dyDescent="0.3">
      <c r="H244" s="11"/>
      <c r="I244" s="11"/>
      <c r="J244" s="11"/>
      <c r="L244" s="12"/>
    </row>
    <row r="245" spans="8:12" ht="14.25" customHeight="1" x14ac:dyDescent="0.3">
      <c r="H245" s="11"/>
      <c r="I245" s="11"/>
      <c r="J245" s="11"/>
      <c r="L245" s="12"/>
    </row>
    <row r="246" spans="8:12" ht="14.25" customHeight="1" x14ac:dyDescent="0.3">
      <c r="H246" s="11"/>
      <c r="I246" s="11"/>
      <c r="J246" s="11"/>
      <c r="L246" s="12"/>
    </row>
    <row r="247" spans="8:12" ht="14.25" customHeight="1" x14ac:dyDescent="0.3">
      <c r="H247" s="11"/>
      <c r="I247" s="11"/>
      <c r="J247" s="11"/>
      <c r="L247" s="12"/>
    </row>
    <row r="248" spans="8:12" ht="14.25" customHeight="1" x14ac:dyDescent="0.3">
      <c r="H248" s="11"/>
      <c r="I248" s="11"/>
      <c r="J248" s="11"/>
      <c r="L248" s="12"/>
    </row>
    <row r="249" spans="8:12" ht="14.25" customHeight="1" x14ac:dyDescent="0.3">
      <c r="H249" s="11"/>
      <c r="I249" s="11"/>
      <c r="J249" s="11"/>
      <c r="L249" s="12"/>
    </row>
    <row r="250" spans="8:12" ht="14.25" customHeight="1" x14ac:dyDescent="0.3">
      <c r="H250" s="11"/>
      <c r="I250" s="11"/>
      <c r="J250" s="11"/>
      <c r="L250" s="12"/>
    </row>
    <row r="251" spans="8:12" ht="14.25" customHeight="1" x14ac:dyDescent="0.3">
      <c r="H251" s="11"/>
      <c r="I251" s="11"/>
      <c r="J251" s="11"/>
      <c r="L251" s="12"/>
    </row>
    <row r="252" spans="8:12" ht="14.25" customHeight="1" x14ac:dyDescent="0.3">
      <c r="H252" s="11"/>
      <c r="I252" s="11"/>
      <c r="J252" s="11"/>
      <c r="L252" s="12"/>
    </row>
    <row r="253" spans="8:12" ht="14.25" customHeight="1" x14ac:dyDescent="0.3">
      <c r="H253" s="11"/>
      <c r="I253" s="11"/>
      <c r="J253" s="11"/>
      <c r="L253" s="12"/>
    </row>
    <row r="254" spans="8:12" ht="14.25" customHeight="1" x14ac:dyDescent="0.3">
      <c r="H254" s="11"/>
      <c r="I254" s="11"/>
      <c r="J254" s="11"/>
      <c r="L254" s="12"/>
    </row>
    <row r="255" spans="8:12" ht="14.25" customHeight="1" x14ac:dyDescent="0.3">
      <c r="H255" s="11"/>
      <c r="I255" s="11"/>
      <c r="J255" s="11"/>
      <c r="L255" s="12"/>
    </row>
    <row r="256" spans="8:12" ht="14.25" customHeight="1" x14ac:dyDescent="0.3">
      <c r="H256" s="11"/>
      <c r="I256" s="11"/>
      <c r="J256" s="11"/>
      <c r="L256" s="12"/>
    </row>
    <row r="257" spans="8:12" ht="14.25" customHeight="1" x14ac:dyDescent="0.3">
      <c r="H257" s="11"/>
      <c r="I257" s="11"/>
      <c r="J257" s="11"/>
      <c r="L257" s="12"/>
    </row>
    <row r="258" spans="8:12" ht="14.25" customHeight="1" x14ac:dyDescent="0.3">
      <c r="H258" s="11"/>
      <c r="I258" s="11"/>
      <c r="J258" s="11"/>
      <c r="L258" s="12"/>
    </row>
    <row r="259" spans="8:12" ht="14.25" customHeight="1" x14ac:dyDescent="0.3">
      <c r="H259" s="11"/>
      <c r="I259" s="11"/>
      <c r="J259" s="11"/>
      <c r="L259" s="12"/>
    </row>
    <row r="260" spans="8:12" ht="14.25" customHeight="1" x14ac:dyDescent="0.3">
      <c r="H260" s="11"/>
      <c r="I260" s="11"/>
      <c r="J260" s="11"/>
      <c r="L260" s="12"/>
    </row>
    <row r="261" spans="8:12" ht="14.25" customHeight="1" x14ac:dyDescent="0.3">
      <c r="H261" s="11"/>
      <c r="I261" s="11"/>
      <c r="J261" s="11"/>
      <c r="L261" s="12"/>
    </row>
    <row r="262" spans="8:12" ht="14.25" customHeight="1" x14ac:dyDescent="0.3">
      <c r="H262" s="11"/>
      <c r="I262" s="11"/>
      <c r="J262" s="11"/>
      <c r="L262" s="12"/>
    </row>
    <row r="263" spans="8:12" ht="14.25" customHeight="1" x14ac:dyDescent="0.3">
      <c r="H263" s="11"/>
      <c r="I263" s="11"/>
      <c r="J263" s="11"/>
      <c r="L263" s="12"/>
    </row>
    <row r="264" spans="8:12" ht="14.25" customHeight="1" x14ac:dyDescent="0.3">
      <c r="H264" s="11"/>
      <c r="I264" s="11"/>
      <c r="J264" s="11"/>
      <c r="L264" s="12"/>
    </row>
    <row r="265" spans="8:12" ht="14.25" customHeight="1" x14ac:dyDescent="0.3">
      <c r="H265" s="11"/>
      <c r="I265" s="11"/>
      <c r="J265" s="11"/>
      <c r="L265" s="12"/>
    </row>
    <row r="266" spans="8:12" ht="14.25" customHeight="1" x14ac:dyDescent="0.3">
      <c r="H266" s="11"/>
      <c r="I266" s="11"/>
      <c r="J266" s="11"/>
      <c r="L266" s="12"/>
    </row>
    <row r="267" spans="8:12" ht="14.25" customHeight="1" x14ac:dyDescent="0.3">
      <c r="H267" s="11"/>
      <c r="I267" s="11"/>
      <c r="J267" s="11"/>
      <c r="L267" s="12"/>
    </row>
    <row r="268" spans="8:12" ht="14.25" customHeight="1" x14ac:dyDescent="0.3">
      <c r="H268" s="11"/>
      <c r="I268" s="11"/>
      <c r="J268" s="11"/>
      <c r="L268" s="12"/>
    </row>
    <row r="269" spans="8:12" ht="14.25" customHeight="1" x14ac:dyDescent="0.3">
      <c r="H269" s="11"/>
      <c r="I269" s="11"/>
      <c r="J269" s="11"/>
      <c r="L269" s="12"/>
    </row>
    <row r="270" spans="8:12" ht="14.25" customHeight="1" x14ac:dyDescent="0.3">
      <c r="H270" s="11"/>
      <c r="I270" s="11"/>
      <c r="J270" s="11"/>
      <c r="L270" s="12"/>
    </row>
    <row r="271" spans="8:12" ht="14.25" customHeight="1" x14ac:dyDescent="0.3">
      <c r="H271" s="11"/>
      <c r="I271" s="11"/>
      <c r="J271" s="11"/>
      <c r="L271" s="12"/>
    </row>
    <row r="272" spans="8:12" ht="14.25" customHeight="1" x14ac:dyDescent="0.3">
      <c r="H272" s="11"/>
      <c r="I272" s="11"/>
      <c r="J272" s="11"/>
      <c r="L272" s="12"/>
    </row>
    <row r="273" spans="8:12" ht="14.25" customHeight="1" x14ac:dyDescent="0.3">
      <c r="H273" s="11"/>
      <c r="I273" s="11"/>
      <c r="J273" s="11"/>
      <c r="L273" s="12"/>
    </row>
    <row r="274" spans="8:12" ht="14.25" customHeight="1" x14ac:dyDescent="0.3">
      <c r="H274" s="11"/>
      <c r="I274" s="11"/>
      <c r="J274" s="11"/>
      <c r="L274" s="12"/>
    </row>
    <row r="275" spans="8:12" ht="14.25" customHeight="1" x14ac:dyDescent="0.3">
      <c r="H275" s="11"/>
      <c r="I275" s="11"/>
      <c r="J275" s="11"/>
      <c r="L275" s="12"/>
    </row>
    <row r="276" spans="8:12" ht="14.25" customHeight="1" x14ac:dyDescent="0.3">
      <c r="H276" s="11"/>
      <c r="I276" s="11"/>
      <c r="J276" s="11"/>
      <c r="L276" s="12"/>
    </row>
    <row r="277" spans="8:12" ht="14.25" customHeight="1" x14ac:dyDescent="0.3">
      <c r="H277" s="11"/>
      <c r="I277" s="11"/>
      <c r="J277" s="11"/>
      <c r="L277" s="12"/>
    </row>
    <row r="278" spans="8:12" ht="14.25" customHeight="1" x14ac:dyDescent="0.3">
      <c r="H278" s="11"/>
      <c r="I278" s="11"/>
      <c r="J278" s="11"/>
      <c r="L278" s="12"/>
    </row>
    <row r="279" spans="8:12" ht="14.25" customHeight="1" x14ac:dyDescent="0.3">
      <c r="H279" s="11"/>
      <c r="I279" s="11"/>
      <c r="J279" s="11"/>
      <c r="L279" s="12"/>
    </row>
    <row r="280" spans="8:12" ht="14.25" customHeight="1" x14ac:dyDescent="0.3">
      <c r="H280" s="11"/>
      <c r="I280" s="11"/>
      <c r="J280" s="11"/>
      <c r="L280" s="12"/>
    </row>
    <row r="281" spans="8:12" ht="14.25" customHeight="1" x14ac:dyDescent="0.3">
      <c r="H281" s="11"/>
      <c r="I281" s="11"/>
      <c r="J281" s="11"/>
      <c r="L281" s="12"/>
    </row>
    <row r="282" spans="8:12" ht="14.25" customHeight="1" x14ac:dyDescent="0.3">
      <c r="H282" s="11"/>
      <c r="I282" s="11"/>
      <c r="J282" s="11"/>
      <c r="L282" s="12"/>
    </row>
    <row r="283" spans="8:12" ht="14.25" customHeight="1" x14ac:dyDescent="0.3">
      <c r="H283" s="11"/>
      <c r="I283" s="11"/>
      <c r="J283" s="11"/>
      <c r="L283" s="12"/>
    </row>
    <row r="284" spans="8:12" ht="14.25" customHeight="1" x14ac:dyDescent="0.3">
      <c r="H284" s="11"/>
      <c r="I284" s="11"/>
      <c r="J284" s="11"/>
      <c r="L284" s="12"/>
    </row>
    <row r="285" spans="8:12" ht="14.25" customHeight="1" x14ac:dyDescent="0.3">
      <c r="H285" s="11"/>
      <c r="I285" s="11"/>
      <c r="J285" s="11"/>
      <c r="L285" s="12"/>
    </row>
    <row r="286" spans="8:12" ht="14.25" customHeight="1" x14ac:dyDescent="0.3">
      <c r="H286" s="11"/>
      <c r="I286" s="11"/>
      <c r="J286" s="11"/>
      <c r="L286" s="12"/>
    </row>
    <row r="287" spans="8:12" ht="14.25" customHeight="1" x14ac:dyDescent="0.3">
      <c r="H287" s="11"/>
      <c r="I287" s="11"/>
      <c r="J287" s="11"/>
      <c r="L287" s="12"/>
    </row>
    <row r="288" spans="8:12" ht="14.25" customHeight="1" x14ac:dyDescent="0.3">
      <c r="H288" s="11"/>
      <c r="I288" s="11"/>
      <c r="J288" s="11"/>
      <c r="L288" s="12"/>
    </row>
    <row r="289" spans="8:12" ht="14.25" customHeight="1" x14ac:dyDescent="0.3">
      <c r="H289" s="11"/>
      <c r="I289" s="11"/>
      <c r="J289" s="11"/>
      <c r="L289" s="12"/>
    </row>
    <row r="290" spans="8:12" ht="14.25" customHeight="1" x14ac:dyDescent="0.3">
      <c r="H290" s="11"/>
      <c r="I290" s="11"/>
      <c r="J290" s="11"/>
      <c r="L290" s="12"/>
    </row>
    <row r="291" spans="8:12" ht="14.25" customHeight="1" x14ac:dyDescent="0.3">
      <c r="H291" s="11"/>
      <c r="I291" s="11"/>
      <c r="J291" s="11"/>
      <c r="L291" s="12"/>
    </row>
    <row r="292" spans="8:12" ht="14.25" customHeight="1" x14ac:dyDescent="0.3">
      <c r="H292" s="11"/>
      <c r="I292" s="11"/>
      <c r="J292" s="11"/>
      <c r="L292" s="12"/>
    </row>
    <row r="293" spans="8:12" ht="14.25" customHeight="1" x14ac:dyDescent="0.3">
      <c r="H293" s="11"/>
      <c r="I293" s="11"/>
      <c r="J293" s="11"/>
      <c r="L293" s="12"/>
    </row>
    <row r="294" spans="8:12" ht="14.25" customHeight="1" x14ac:dyDescent="0.3">
      <c r="H294" s="11"/>
      <c r="I294" s="11"/>
      <c r="J294" s="11"/>
      <c r="L294" s="12"/>
    </row>
    <row r="295" spans="8:12" ht="14.25" customHeight="1" x14ac:dyDescent="0.3">
      <c r="H295" s="11"/>
      <c r="I295" s="11"/>
      <c r="J295" s="11"/>
      <c r="L295" s="12"/>
    </row>
    <row r="296" spans="8:12" ht="14.25" customHeight="1" x14ac:dyDescent="0.3">
      <c r="H296" s="11"/>
      <c r="I296" s="11"/>
      <c r="J296" s="11"/>
      <c r="L296" s="12"/>
    </row>
    <row r="297" spans="8:12" ht="14.25" customHeight="1" x14ac:dyDescent="0.3">
      <c r="H297" s="11"/>
      <c r="I297" s="11"/>
      <c r="J297" s="11"/>
      <c r="L297" s="12"/>
    </row>
    <row r="298" spans="8:12" ht="14.25" customHeight="1" x14ac:dyDescent="0.3">
      <c r="H298" s="11"/>
      <c r="I298" s="11"/>
      <c r="J298" s="11"/>
      <c r="L298" s="12"/>
    </row>
    <row r="299" spans="8:12" ht="14.25" customHeight="1" x14ac:dyDescent="0.3">
      <c r="H299" s="11"/>
      <c r="I299" s="11"/>
      <c r="J299" s="11"/>
      <c r="L299" s="12"/>
    </row>
    <row r="300" spans="8:12" ht="14.25" customHeight="1" x14ac:dyDescent="0.3">
      <c r="H300" s="11"/>
      <c r="I300" s="11"/>
      <c r="J300" s="11"/>
      <c r="L300" s="12"/>
    </row>
    <row r="301" spans="8:12" ht="14.25" customHeight="1" x14ac:dyDescent="0.3">
      <c r="H301" s="11"/>
      <c r="I301" s="11"/>
      <c r="J301" s="11"/>
      <c r="L301" s="12"/>
    </row>
    <row r="302" spans="8:12" ht="14.25" customHeight="1" x14ac:dyDescent="0.3">
      <c r="H302" s="11"/>
      <c r="I302" s="11"/>
      <c r="J302" s="11"/>
      <c r="L302" s="12"/>
    </row>
    <row r="303" spans="8:12" ht="14.25" customHeight="1" x14ac:dyDescent="0.3">
      <c r="H303" s="11"/>
      <c r="I303" s="11"/>
      <c r="J303" s="11"/>
      <c r="L303" s="12"/>
    </row>
    <row r="304" spans="8:12" ht="14.25" customHeight="1" x14ac:dyDescent="0.3">
      <c r="H304" s="11"/>
      <c r="I304" s="11"/>
      <c r="J304" s="11"/>
      <c r="L304" s="12"/>
    </row>
    <row r="305" spans="8:12" ht="14.25" customHeight="1" x14ac:dyDescent="0.3">
      <c r="H305" s="11"/>
      <c r="I305" s="11"/>
      <c r="J305" s="11"/>
      <c r="L305" s="12"/>
    </row>
    <row r="306" spans="8:12" ht="14.25" customHeight="1" x14ac:dyDescent="0.3">
      <c r="H306" s="11"/>
      <c r="I306" s="11"/>
      <c r="J306" s="11"/>
      <c r="L306" s="12"/>
    </row>
    <row r="307" spans="8:12" ht="14.25" customHeight="1" x14ac:dyDescent="0.3">
      <c r="H307" s="11"/>
      <c r="I307" s="11"/>
      <c r="J307" s="11"/>
      <c r="L307" s="12"/>
    </row>
    <row r="308" spans="8:12" ht="14.25" customHeight="1" x14ac:dyDescent="0.3">
      <c r="H308" s="11"/>
      <c r="I308" s="11"/>
      <c r="J308" s="11"/>
      <c r="L308" s="12"/>
    </row>
    <row r="309" spans="8:12" ht="14.25" customHeight="1" x14ac:dyDescent="0.3">
      <c r="H309" s="11"/>
      <c r="I309" s="11"/>
      <c r="J309" s="11"/>
      <c r="L309" s="12"/>
    </row>
    <row r="310" spans="8:12" ht="14.25" customHeight="1" x14ac:dyDescent="0.3">
      <c r="H310" s="11"/>
      <c r="I310" s="11"/>
      <c r="J310" s="11"/>
      <c r="L310" s="12"/>
    </row>
    <row r="311" spans="8:12" ht="14.25" customHeight="1" x14ac:dyDescent="0.3">
      <c r="H311" s="11"/>
      <c r="I311" s="11"/>
      <c r="J311" s="11"/>
      <c r="L311" s="12"/>
    </row>
    <row r="312" spans="8:12" ht="14.25" customHeight="1" x14ac:dyDescent="0.3">
      <c r="H312" s="11"/>
      <c r="I312" s="11"/>
      <c r="J312" s="11"/>
      <c r="L312" s="12"/>
    </row>
    <row r="313" spans="8:12" ht="14.25" customHeight="1" x14ac:dyDescent="0.3">
      <c r="H313" s="11"/>
      <c r="I313" s="11"/>
      <c r="J313" s="11"/>
      <c r="L313" s="12"/>
    </row>
    <row r="314" spans="8:12" ht="14.25" customHeight="1" x14ac:dyDescent="0.3">
      <c r="H314" s="11"/>
      <c r="I314" s="11"/>
      <c r="J314" s="11"/>
      <c r="L314" s="12"/>
    </row>
    <row r="315" spans="8:12" ht="14.25" customHeight="1" x14ac:dyDescent="0.3">
      <c r="H315" s="11"/>
      <c r="I315" s="11"/>
      <c r="J315" s="11"/>
      <c r="L315" s="12"/>
    </row>
    <row r="316" spans="8:12" ht="14.25" customHeight="1" x14ac:dyDescent="0.3">
      <c r="H316" s="11"/>
      <c r="I316" s="11"/>
      <c r="J316" s="11"/>
      <c r="L316" s="12"/>
    </row>
    <row r="317" spans="8:12" ht="14.25" customHeight="1" x14ac:dyDescent="0.3">
      <c r="H317" s="11"/>
      <c r="I317" s="11"/>
      <c r="J317" s="11"/>
      <c r="L317" s="12"/>
    </row>
    <row r="318" spans="8:12" ht="14.25" customHeight="1" x14ac:dyDescent="0.3">
      <c r="H318" s="11"/>
      <c r="I318" s="11"/>
      <c r="J318" s="11"/>
      <c r="L318" s="12"/>
    </row>
    <row r="319" spans="8:12" ht="14.25" customHeight="1" x14ac:dyDescent="0.3">
      <c r="H319" s="11"/>
      <c r="I319" s="11"/>
      <c r="J319" s="11"/>
      <c r="L319" s="12"/>
    </row>
    <row r="320" spans="8:12" ht="14.25" customHeight="1" x14ac:dyDescent="0.3">
      <c r="H320" s="11"/>
      <c r="I320" s="11"/>
      <c r="J320" s="11"/>
      <c r="L320" s="12"/>
    </row>
    <row r="321" spans="8:12" ht="14.25" customHeight="1" x14ac:dyDescent="0.3">
      <c r="H321" s="11"/>
      <c r="I321" s="11"/>
      <c r="J321" s="11"/>
      <c r="L321" s="12"/>
    </row>
    <row r="322" spans="8:12" ht="14.25" customHeight="1" x14ac:dyDescent="0.3">
      <c r="H322" s="11"/>
      <c r="I322" s="11"/>
      <c r="J322" s="11"/>
      <c r="L322" s="12"/>
    </row>
    <row r="323" spans="8:12" ht="14.25" customHeight="1" x14ac:dyDescent="0.3">
      <c r="H323" s="11"/>
      <c r="I323" s="11"/>
      <c r="J323" s="11"/>
      <c r="L323" s="12"/>
    </row>
    <row r="324" spans="8:12" ht="14.25" customHeight="1" x14ac:dyDescent="0.3">
      <c r="H324" s="11"/>
      <c r="I324" s="11"/>
      <c r="J324" s="11"/>
      <c r="L324" s="12"/>
    </row>
    <row r="325" spans="8:12" ht="14.25" customHeight="1" x14ac:dyDescent="0.3">
      <c r="H325" s="11"/>
      <c r="I325" s="11"/>
      <c r="J325" s="11"/>
      <c r="L325" s="12"/>
    </row>
    <row r="326" spans="8:12" ht="14.25" customHeight="1" x14ac:dyDescent="0.3">
      <c r="H326" s="11"/>
      <c r="I326" s="11"/>
      <c r="J326" s="11"/>
      <c r="L326" s="12"/>
    </row>
    <row r="327" spans="8:12" ht="14.25" customHeight="1" x14ac:dyDescent="0.3">
      <c r="H327" s="11"/>
      <c r="I327" s="11"/>
      <c r="J327" s="11"/>
      <c r="L327" s="12"/>
    </row>
    <row r="328" spans="8:12" ht="14.25" customHeight="1" x14ac:dyDescent="0.3">
      <c r="H328" s="11"/>
      <c r="I328" s="11"/>
      <c r="J328" s="11"/>
      <c r="L328" s="12"/>
    </row>
    <row r="329" spans="8:12" ht="14.25" customHeight="1" x14ac:dyDescent="0.3">
      <c r="H329" s="11"/>
      <c r="I329" s="11"/>
      <c r="J329" s="11"/>
      <c r="L329" s="12"/>
    </row>
    <row r="330" spans="8:12" ht="14.25" customHeight="1" x14ac:dyDescent="0.3">
      <c r="H330" s="11"/>
      <c r="I330" s="11"/>
      <c r="J330" s="11"/>
      <c r="L330" s="12"/>
    </row>
    <row r="331" spans="8:12" ht="14.25" customHeight="1" x14ac:dyDescent="0.3">
      <c r="H331" s="11"/>
      <c r="I331" s="11"/>
      <c r="J331" s="11"/>
      <c r="L331" s="12"/>
    </row>
    <row r="332" spans="8:12" ht="14.25" customHeight="1" x14ac:dyDescent="0.3">
      <c r="H332" s="11"/>
      <c r="I332" s="11"/>
      <c r="J332" s="11"/>
      <c r="L332" s="12"/>
    </row>
    <row r="333" spans="8:12" ht="14.25" customHeight="1" x14ac:dyDescent="0.3">
      <c r="H333" s="11"/>
      <c r="I333" s="11"/>
      <c r="J333" s="11"/>
      <c r="L333" s="12"/>
    </row>
    <row r="334" spans="8:12" ht="14.25" customHeight="1" x14ac:dyDescent="0.3">
      <c r="H334" s="11"/>
      <c r="I334" s="11"/>
      <c r="J334" s="11"/>
      <c r="L334" s="12"/>
    </row>
    <row r="335" spans="8:12" ht="14.25" customHeight="1" x14ac:dyDescent="0.3">
      <c r="H335" s="11"/>
      <c r="I335" s="11"/>
      <c r="J335" s="11"/>
      <c r="L335" s="12"/>
    </row>
    <row r="336" spans="8:12" ht="14.25" customHeight="1" x14ac:dyDescent="0.3">
      <c r="H336" s="11"/>
      <c r="I336" s="11"/>
      <c r="J336" s="11"/>
      <c r="L336" s="12"/>
    </row>
    <row r="337" spans="8:12" ht="14.25" customHeight="1" x14ac:dyDescent="0.3">
      <c r="H337" s="11"/>
      <c r="I337" s="11"/>
      <c r="J337" s="11"/>
      <c r="L337" s="12"/>
    </row>
    <row r="338" spans="8:12" ht="14.25" customHeight="1" x14ac:dyDescent="0.3">
      <c r="H338" s="11"/>
      <c r="I338" s="11"/>
      <c r="J338" s="11"/>
      <c r="L338" s="12"/>
    </row>
    <row r="339" spans="8:12" ht="14.25" customHeight="1" x14ac:dyDescent="0.3">
      <c r="H339" s="11"/>
      <c r="I339" s="11"/>
      <c r="J339" s="11"/>
      <c r="L339" s="12"/>
    </row>
    <row r="340" spans="8:12" ht="14.25" customHeight="1" x14ac:dyDescent="0.3">
      <c r="H340" s="11"/>
      <c r="I340" s="11"/>
      <c r="J340" s="11"/>
      <c r="L340" s="12"/>
    </row>
    <row r="341" spans="8:12" ht="14.25" customHeight="1" x14ac:dyDescent="0.3">
      <c r="H341" s="11"/>
      <c r="I341" s="11"/>
      <c r="J341" s="11"/>
      <c r="L341" s="12"/>
    </row>
    <row r="342" spans="8:12" ht="14.25" customHeight="1" x14ac:dyDescent="0.3">
      <c r="H342" s="11"/>
      <c r="I342" s="11"/>
      <c r="J342" s="11"/>
      <c r="L342" s="12"/>
    </row>
    <row r="343" spans="8:12" ht="14.25" customHeight="1" x14ac:dyDescent="0.3">
      <c r="H343" s="11"/>
      <c r="I343" s="11"/>
      <c r="J343" s="11"/>
      <c r="L343" s="12"/>
    </row>
    <row r="344" spans="8:12" ht="14.25" customHeight="1" x14ac:dyDescent="0.3">
      <c r="H344" s="11"/>
      <c r="I344" s="11"/>
      <c r="J344" s="11"/>
      <c r="L344" s="12"/>
    </row>
    <row r="345" spans="8:12" ht="14.25" customHeight="1" x14ac:dyDescent="0.3">
      <c r="H345" s="11"/>
      <c r="I345" s="11"/>
      <c r="J345" s="11"/>
      <c r="L345" s="12"/>
    </row>
    <row r="346" spans="8:12" ht="14.25" customHeight="1" x14ac:dyDescent="0.3">
      <c r="H346" s="11"/>
      <c r="I346" s="11"/>
      <c r="J346" s="11"/>
      <c r="L346" s="12"/>
    </row>
    <row r="347" spans="8:12" ht="14.25" customHeight="1" x14ac:dyDescent="0.3">
      <c r="H347" s="11"/>
      <c r="I347" s="11"/>
      <c r="J347" s="11"/>
      <c r="L347" s="12"/>
    </row>
    <row r="348" spans="8:12" ht="14.25" customHeight="1" x14ac:dyDescent="0.3">
      <c r="H348" s="11"/>
      <c r="I348" s="11"/>
      <c r="J348" s="11"/>
      <c r="L348" s="12"/>
    </row>
    <row r="349" spans="8:12" ht="14.25" customHeight="1" x14ac:dyDescent="0.3">
      <c r="H349" s="11"/>
      <c r="I349" s="11"/>
      <c r="J349" s="11"/>
      <c r="L349" s="12"/>
    </row>
    <row r="350" spans="8:12" ht="14.25" customHeight="1" x14ac:dyDescent="0.3">
      <c r="H350" s="11"/>
      <c r="I350" s="11"/>
      <c r="J350" s="11"/>
      <c r="L350" s="12"/>
    </row>
    <row r="351" spans="8:12" ht="14.25" customHeight="1" x14ac:dyDescent="0.3">
      <c r="H351" s="11"/>
      <c r="I351" s="11"/>
      <c r="J351" s="11"/>
      <c r="L351" s="12"/>
    </row>
    <row r="352" spans="8:12" ht="14.25" customHeight="1" x14ac:dyDescent="0.3">
      <c r="H352" s="11"/>
      <c r="I352" s="11"/>
      <c r="J352" s="11"/>
      <c r="L352" s="12"/>
    </row>
    <row r="353" spans="8:12" ht="14.25" customHeight="1" x14ac:dyDescent="0.3">
      <c r="H353" s="11"/>
      <c r="I353" s="11"/>
      <c r="J353" s="11"/>
      <c r="L353" s="12"/>
    </row>
    <row r="354" spans="8:12" ht="14.25" customHeight="1" x14ac:dyDescent="0.3">
      <c r="H354" s="11"/>
      <c r="I354" s="11"/>
      <c r="J354" s="11"/>
      <c r="L354" s="12"/>
    </row>
    <row r="355" spans="8:12" ht="14.25" customHeight="1" x14ac:dyDescent="0.3">
      <c r="H355" s="11"/>
      <c r="I355" s="11"/>
      <c r="J355" s="11"/>
      <c r="L355" s="12"/>
    </row>
    <row r="356" spans="8:12" ht="14.25" customHeight="1" x14ac:dyDescent="0.3">
      <c r="H356" s="11"/>
      <c r="I356" s="11"/>
      <c r="J356" s="11"/>
      <c r="L356" s="12"/>
    </row>
    <row r="357" spans="8:12" ht="14.25" customHeight="1" x14ac:dyDescent="0.3">
      <c r="H357" s="11"/>
      <c r="I357" s="11"/>
      <c r="J357" s="11"/>
      <c r="L357" s="12"/>
    </row>
    <row r="358" spans="8:12" ht="14.25" customHeight="1" x14ac:dyDescent="0.3">
      <c r="H358" s="11"/>
      <c r="I358" s="11"/>
      <c r="J358" s="11"/>
      <c r="L358" s="12"/>
    </row>
    <row r="359" spans="8:12" ht="14.25" customHeight="1" x14ac:dyDescent="0.3">
      <c r="H359" s="11"/>
      <c r="I359" s="11"/>
      <c r="J359" s="11"/>
      <c r="L359" s="12"/>
    </row>
    <row r="360" spans="8:12" ht="14.25" customHeight="1" x14ac:dyDescent="0.3">
      <c r="H360" s="11"/>
      <c r="I360" s="11"/>
      <c r="J360" s="11"/>
      <c r="L360" s="12"/>
    </row>
    <row r="361" spans="8:12" ht="14.25" customHeight="1" x14ac:dyDescent="0.3">
      <c r="H361" s="11"/>
      <c r="I361" s="11"/>
      <c r="J361" s="11"/>
      <c r="L361" s="12"/>
    </row>
    <row r="362" spans="8:12" ht="14.25" customHeight="1" x14ac:dyDescent="0.3">
      <c r="H362" s="11"/>
      <c r="I362" s="11"/>
      <c r="J362" s="11"/>
      <c r="L362" s="12"/>
    </row>
    <row r="363" spans="8:12" ht="14.25" customHeight="1" x14ac:dyDescent="0.3">
      <c r="H363" s="11"/>
      <c r="I363" s="11"/>
      <c r="J363" s="11"/>
      <c r="L363" s="12"/>
    </row>
    <row r="364" spans="8:12" ht="14.25" customHeight="1" x14ac:dyDescent="0.3">
      <c r="H364" s="11"/>
      <c r="I364" s="11"/>
      <c r="J364" s="11"/>
      <c r="L364" s="12"/>
    </row>
    <row r="365" spans="8:12" ht="14.25" customHeight="1" x14ac:dyDescent="0.3">
      <c r="H365" s="11"/>
      <c r="I365" s="11"/>
      <c r="J365" s="11"/>
      <c r="L365" s="12"/>
    </row>
    <row r="366" spans="8:12" ht="14.25" customHeight="1" x14ac:dyDescent="0.3">
      <c r="H366" s="11"/>
      <c r="I366" s="11"/>
      <c r="J366" s="11"/>
      <c r="L366" s="12"/>
    </row>
    <row r="367" spans="8:12" ht="14.25" customHeight="1" x14ac:dyDescent="0.3">
      <c r="H367" s="11"/>
      <c r="I367" s="11"/>
      <c r="J367" s="11"/>
      <c r="L367" s="12"/>
    </row>
    <row r="368" spans="8:12" ht="14.25" customHeight="1" x14ac:dyDescent="0.3">
      <c r="H368" s="11"/>
      <c r="I368" s="11"/>
      <c r="J368" s="11"/>
      <c r="L368" s="12"/>
    </row>
    <row r="369" spans="8:12" ht="14.25" customHeight="1" x14ac:dyDescent="0.3">
      <c r="H369" s="11"/>
      <c r="I369" s="11"/>
      <c r="J369" s="11"/>
      <c r="L369" s="12"/>
    </row>
    <row r="370" spans="8:12" ht="14.25" customHeight="1" x14ac:dyDescent="0.3">
      <c r="H370" s="11"/>
      <c r="I370" s="11"/>
      <c r="J370" s="11"/>
      <c r="L370" s="12"/>
    </row>
    <row r="371" spans="8:12" ht="14.25" customHeight="1" x14ac:dyDescent="0.3">
      <c r="H371" s="11"/>
      <c r="I371" s="11"/>
      <c r="J371" s="11"/>
      <c r="L371" s="12"/>
    </row>
    <row r="372" spans="8:12" ht="14.25" customHeight="1" x14ac:dyDescent="0.3">
      <c r="H372" s="11"/>
      <c r="I372" s="11"/>
      <c r="J372" s="11"/>
      <c r="L372" s="12"/>
    </row>
    <row r="373" spans="8:12" ht="14.25" customHeight="1" x14ac:dyDescent="0.3">
      <c r="H373" s="11"/>
      <c r="I373" s="11"/>
      <c r="J373" s="11"/>
      <c r="L373" s="12"/>
    </row>
    <row r="374" spans="8:12" ht="14.25" customHeight="1" x14ac:dyDescent="0.3">
      <c r="H374" s="11"/>
      <c r="I374" s="11"/>
      <c r="J374" s="11"/>
      <c r="L374" s="12"/>
    </row>
    <row r="375" spans="8:12" ht="14.25" customHeight="1" x14ac:dyDescent="0.3">
      <c r="H375" s="11"/>
      <c r="I375" s="11"/>
      <c r="J375" s="11"/>
      <c r="L375" s="12"/>
    </row>
    <row r="376" spans="8:12" ht="14.25" customHeight="1" x14ac:dyDescent="0.3">
      <c r="H376" s="11"/>
      <c r="I376" s="11"/>
      <c r="J376" s="11"/>
      <c r="L376" s="12"/>
    </row>
    <row r="377" spans="8:12" ht="14.25" customHeight="1" x14ac:dyDescent="0.3">
      <c r="H377" s="11"/>
      <c r="I377" s="11"/>
      <c r="J377" s="11"/>
      <c r="L377" s="12"/>
    </row>
    <row r="378" spans="8:12" ht="14.25" customHeight="1" x14ac:dyDescent="0.3">
      <c r="H378" s="11"/>
      <c r="I378" s="11"/>
      <c r="J378" s="11"/>
      <c r="L378" s="12"/>
    </row>
    <row r="379" spans="8:12" ht="14.25" customHeight="1" x14ac:dyDescent="0.3">
      <c r="H379" s="11"/>
      <c r="I379" s="11"/>
      <c r="J379" s="11"/>
      <c r="L379" s="12"/>
    </row>
    <row r="380" spans="8:12" ht="14.25" customHeight="1" x14ac:dyDescent="0.3">
      <c r="H380" s="11"/>
      <c r="I380" s="11"/>
      <c r="J380" s="11"/>
      <c r="L380" s="12"/>
    </row>
    <row r="381" spans="8:12" ht="14.25" customHeight="1" x14ac:dyDescent="0.3">
      <c r="H381" s="11"/>
      <c r="I381" s="11"/>
      <c r="J381" s="11"/>
      <c r="L381" s="12"/>
    </row>
    <row r="382" spans="8:12" ht="14.25" customHeight="1" x14ac:dyDescent="0.3">
      <c r="H382" s="11"/>
      <c r="I382" s="11"/>
      <c r="J382" s="11"/>
      <c r="L382" s="12"/>
    </row>
    <row r="383" spans="8:12" ht="14.25" customHeight="1" x14ac:dyDescent="0.3">
      <c r="H383" s="11"/>
      <c r="I383" s="11"/>
      <c r="J383" s="11"/>
      <c r="L383" s="12"/>
    </row>
    <row r="384" spans="8:12" ht="14.25" customHeight="1" x14ac:dyDescent="0.3">
      <c r="H384" s="11"/>
      <c r="I384" s="11"/>
      <c r="J384" s="11"/>
      <c r="L384" s="12"/>
    </row>
    <row r="385" spans="8:12" ht="14.25" customHeight="1" x14ac:dyDescent="0.3">
      <c r="H385" s="11"/>
      <c r="I385" s="11"/>
      <c r="J385" s="11"/>
      <c r="L385" s="12"/>
    </row>
    <row r="386" spans="8:12" ht="14.25" customHeight="1" x14ac:dyDescent="0.3">
      <c r="H386" s="11"/>
      <c r="I386" s="11"/>
      <c r="J386" s="11"/>
      <c r="L386" s="12"/>
    </row>
    <row r="387" spans="8:12" ht="14.25" customHeight="1" x14ac:dyDescent="0.3">
      <c r="H387" s="11"/>
      <c r="I387" s="11"/>
      <c r="J387" s="11"/>
      <c r="L387" s="12"/>
    </row>
    <row r="388" spans="8:12" ht="14.25" customHeight="1" x14ac:dyDescent="0.3">
      <c r="H388" s="11"/>
      <c r="I388" s="11"/>
      <c r="J388" s="11"/>
      <c r="L388" s="12"/>
    </row>
    <row r="389" spans="8:12" ht="14.25" customHeight="1" x14ac:dyDescent="0.3">
      <c r="H389" s="11"/>
      <c r="I389" s="11"/>
      <c r="J389" s="11"/>
      <c r="L389" s="12"/>
    </row>
    <row r="390" spans="8:12" ht="14.25" customHeight="1" x14ac:dyDescent="0.3">
      <c r="H390" s="11"/>
      <c r="I390" s="11"/>
      <c r="J390" s="11"/>
      <c r="L390" s="12"/>
    </row>
    <row r="391" spans="8:12" ht="14.25" customHeight="1" x14ac:dyDescent="0.3">
      <c r="H391" s="11"/>
      <c r="I391" s="11"/>
      <c r="J391" s="11"/>
      <c r="L391" s="12"/>
    </row>
    <row r="392" spans="8:12" ht="14.25" customHeight="1" x14ac:dyDescent="0.3">
      <c r="H392" s="11"/>
      <c r="I392" s="11"/>
      <c r="J392" s="11"/>
      <c r="L392" s="12"/>
    </row>
    <row r="393" spans="8:12" ht="14.25" customHeight="1" x14ac:dyDescent="0.3">
      <c r="H393" s="11"/>
      <c r="I393" s="11"/>
      <c r="J393" s="11"/>
      <c r="L393" s="12"/>
    </row>
    <row r="394" spans="8:12" ht="14.25" customHeight="1" x14ac:dyDescent="0.3">
      <c r="H394" s="11"/>
      <c r="I394" s="11"/>
      <c r="J394" s="11"/>
      <c r="L394" s="12"/>
    </row>
    <row r="395" spans="8:12" ht="14.25" customHeight="1" x14ac:dyDescent="0.3">
      <c r="H395" s="11"/>
      <c r="I395" s="11"/>
      <c r="J395" s="11"/>
      <c r="L395" s="12"/>
    </row>
    <row r="396" spans="8:12" ht="14.25" customHeight="1" x14ac:dyDescent="0.3">
      <c r="H396" s="11"/>
      <c r="I396" s="11"/>
      <c r="J396" s="11"/>
      <c r="L396" s="12"/>
    </row>
    <row r="397" spans="8:12" ht="14.25" customHeight="1" x14ac:dyDescent="0.3">
      <c r="H397" s="11"/>
      <c r="I397" s="11"/>
      <c r="J397" s="11"/>
      <c r="L397" s="12"/>
    </row>
    <row r="398" spans="8:12" ht="14.25" customHeight="1" x14ac:dyDescent="0.3">
      <c r="H398" s="11"/>
      <c r="I398" s="11"/>
      <c r="J398" s="11"/>
      <c r="L398" s="12"/>
    </row>
    <row r="399" spans="8:12" ht="14.25" customHeight="1" x14ac:dyDescent="0.3">
      <c r="H399" s="11"/>
      <c r="I399" s="11"/>
      <c r="J399" s="11"/>
      <c r="L399" s="12"/>
    </row>
    <row r="400" spans="8:12" ht="14.25" customHeight="1" x14ac:dyDescent="0.3">
      <c r="H400" s="11"/>
      <c r="I400" s="11"/>
      <c r="J400" s="11"/>
      <c r="L400" s="12"/>
    </row>
    <row r="401" spans="8:12" ht="14.25" customHeight="1" x14ac:dyDescent="0.3">
      <c r="H401" s="11"/>
      <c r="I401" s="11"/>
      <c r="J401" s="11"/>
      <c r="L401" s="12"/>
    </row>
    <row r="402" spans="8:12" ht="14.25" customHeight="1" x14ac:dyDescent="0.3">
      <c r="H402" s="11"/>
      <c r="I402" s="11"/>
      <c r="J402" s="11"/>
      <c r="L402" s="12"/>
    </row>
    <row r="403" spans="8:12" ht="14.25" customHeight="1" x14ac:dyDescent="0.3">
      <c r="H403" s="11"/>
      <c r="I403" s="11"/>
      <c r="J403" s="11"/>
      <c r="L403" s="12"/>
    </row>
    <row r="404" spans="8:12" ht="14.25" customHeight="1" x14ac:dyDescent="0.3">
      <c r="H404" s="11"/>
      <c r="I404" s="11"/>
      <c r="J404" s="11"/>
      <c r="L404" s="12"/>
    </row>
    <row r="405" spans="8:12" ht="14.25" customHeight="1" x14ac:dyDescent="0.3">
      <c r="H405" s="11"/>
      <c r="I405" s="11"/>
      <c r="J405" s="11"/>
      <c r="L405" s="12"/>
    </row>
    <row r="406" spans="8:12" ht="14.25" customHeight="1" x14ac:dyDescent="0.3">
      <c r="H406" s="11"/>
      <c r="I406" s="11"/>
      <c r="J406" s="11"/>
      <c r="L406" s="12"/>
    </row>
    <row r="407" spans="8:12" ht="14.25" customHeight="1" x14ac:dyDescent="0.3">
      <c r="H407" s="11"/>
      <c r="I407" s="11"/>
      <c r="J407" s="11"/>
      <c r="L407" s="12"/>
    </row>
    <row r="408" spans="8:12" ht="14.25" customHeight="1" x14ac:dyDescent="0.3">
      <c r="H408" s="11"/>
      <c r="I408" s="11"/>
      <c r="J408" s="11"/>
      <c r="L408" s="12"/>
    </row>
    <row r="409" spans="8:12" ht="14.25" customHeight="1" x14ac:dyDescent="0.3">
      <c r="H409" s="11"/>
      <c r="I409" s="11"/>
      <c r="J409" s="11"/>
      <c r="L409" s="12"/>
    </row>
    <row r="410" spans="8:12" ht="14.25" customHeight="1" x14ac:dyDescent="0.3">
      <c r="H410" s="11"/>
      <c r="I410" s="11"/>
      <c r="J410" s="11"/>
      <c r="L410" s="12"/>
    </row>
    <row r="411" spans="8:12" ht="14.25" customHeight="1" x14ac:dyDescent="0.3">
      <c r="H411" s="11"/>
      <c r="I411" s="11"/>
      <c r="J411" s="11"/>
      <c r="L411" s="12"/>
    </row>
    <row r="412" spans="8:12" ht="14.25" customHeight="1" x14ac:dyDescent="0.3">
      <c r="H412" s="11"/>
      <c r="I412" s="11"/>
      <c r="J412" s="11"/>
      <c r="L412" s="12"/>
    </row>
    <row r="413" spans="8:12" ht="14.25" customHeight="1" x14ac:dyDescent="0.3">
      <c r="H413" s="11"/>
      <c r="I413" s="11"/>
      <c r="J413" s="11"/>
      <c r="L413" s="12"/>
    </row>
    <row r="414" spans="8:12" ht="14.25" customHeight="1" x14ac:dyDescent="0.3">
      <c r="H414" s="11"/>
      <c r="I414" s="11"/>
      <c r="J414" s="11"/>
      <c r="L414" s="12"/>
    </row>
    <row r="415" spans="8:12" ht="14.25" customHeight="1" x14ac:dyDescent="0.3">
      <c r="H415" s="11"/>
      <c r="I415" s="11"/>
      <c r="J415" s="11"/>
      <c r="L415" s="12"/>
    </row>
    <row r="416" spans="8:12" ht="14.25" customHeight="1" x14ac:dyDescent="0.3">
      <c r="H416" s="11"/>
      <c r="I416" s="11"/>
      <c r="J416" s="11"/>
      <c r="L416" s="12"/>
    </row>
    <row r="417" spans="8:12" ht="14.25" customHeight="1" x14ac:dyDescent="0.3">
      <c r="H417" s="11"/>
      <c r="I417" s="11"/>
      <c r="J417" s="11"/>
      <c r="L417" s="12"/>
    </row>
    <row r="418" spans="8:12" ht="14.25" customHeight="1" x14ac:dyDescent="0.3">
      <c r="H418" s="11"/>
      <c r="I418" s="11"/>
      <c r="J418" s="11"/>
      <c r="L418" s="12"/>
    </row>
    <row r="419" spans="8:12" ht="14.25" customHeight="1" x14ac:dyDescent="0.3">
      <c r="H419" s="11"/>
      <c r="I419" s="11"/>
      <c r="J419" s="11"/>
      <c r="L419" s="12"/>
    </row>
    <row r="420" spans="8:12" ht="14.25" customHeight="1" x14ac:dyDescent="0.3">
      <c r="H420" s="11"/>
      <c r="I420" s="11"/>
      <c r="J420" s="11"/>
      <c r="L420" s="12"/>
    </row>
    <row r="421" spans="8:12" ht="14.25" customHeight="1" x14ac:dyDescent="0.3">
      <c r="H421" s="11"/>
      <c r="I421" s="11"/>
      <c r="J421" s="11"/>
      <c r="L421" s="12"/>
    </row>
    <row r="422" spans="8:12" ht="14.25" customHeight="1" x14ac:dyDescent="0.3">
      <c r="H422" s="11"/>
      <c r="I422" s="11"/>
      <c r="J422" s="11"/>
      <c r="L422" s="12"/>
    </row>
    <row r="423" spans="8:12" ht="14.25" customHeight="1" x14ac:dyDescent="0.3">
      <c r="H423" s="11"/>
      <c r="I423" s="11"/>
      <c r="J423" s="11"/>
      <c r="L423" s="12"/>
    </row>
    <row r="424" spans="8:12" ht="14.25" customHeight="1" x14ac:dyDescent="0.3">
      <c r="H424" s="11"/>
      <c r="I424" s="11"/>
      <c r="J424" s="11"/>
      <c r="L424" s="12"/>
    </row>
    <row r="425" spans="8:12" ht="14.25" customHeight="1" x14ac:dyDescent="0.3">
      <c r="H425" s="11"/>
      <c r="I425" s="11"/>
      <c r="J425" s="11"/>
      <c r="L425" s="12"/>
    </row>
    <row r="426" spans="8:12" ht="14.25" customHeight="1" x14ac:dyDescent="0.3">
      <c r="H426" s="11"/>
      <c r="I426" s="11"/>
      <c r="J426" s="11"/>
      <c r="L426" s="12"/>
    </row>
    <row r="427" spans="8:12" ht="14.25" customHeight="1" x14ac:dyDescent="0.3">
      <c r="H427" s="11"/>
      <c r="I427" s="11"/>
      <c r="J427" s="11"/>
      <c r="L427" s="12"/>
    </row>
    <row r="428" spans="8:12" ht="14.25" customHeight="1" x14ac:dyDescent="0.3">
      <c r="H428" s="11"/>
      <c r="I428" s="11"/>
      <c r="J428" s="11"/>
      <c r="L428" s="12"/>
    </row>
    <row r="429" spans="8:12" ht="14.25" customHeight="1" x14ac:dyDescent="0.3">
      <c r="H429" s="11"/>
      <c r="I429" s="11"/>
      <c r="J429" s="11"/>
      <c r="L429" s="12"/>
    </row>
    <row r="430" spans="8:12" ht="14.25" customHeight="1" x14ac:dyDescent="0.3">
      <c r="H430" s="11"/>
      <c r="I430" s="11"/>
      <c r="J430" s="11"/>
      <c r="L430" s="12"/>
    </row>
    <row r="431" spans="8:12" ht="14.25" customHeight="1" x14ac:dyDescent="0.3">
      <c r="H431" s="11"/>
      <c r="I431" s="11"/>
      <c r="J431" s="11"/>
      <c r="L431" s="12"/>
    </row>
    <row r="432" spans="8:12" ht="14.25" customHeight="1" x14ac:dyDescent="0.3">
      <c r="H432" s="11"/>
      <c r="I432" s="11"/>
      <c r="J432" s="11"/>
      <c r="L432" s="12"/>
    </row>
    <row r="433" spans="8:12" ht="14.25" customHeight="1" x14ac:dyDescent="0.3">
      <c r="H433" s="11"/>
      <c r="I433" s="11"/>
      <c r="J433" s="11"/>
      <c r="L433" s="12"/>
    </row>
    <row r="434" spans="8:12" ht="14.25" customHeight="1" x14ac:dyDescent="0.3">
      <c r="H434" s="11"/>
      <c r="I434" s="11"/>
      <c r="J434" s="11"/>
      <c r="L434" s="12"/>
    </row>
    <row r="435" spans="8:12" ht="14.25" customHeight="1" x14ac:dyDescent="0.3">
      <c r="H435" s="11"/>
      <c r="I435" s="11"/>
      <c r="J435" s="11"/>
      <c r="L435" s="12"/>
    </row>
    <row r="436" spans="8:12" ht="14.25" customHeight="1" x14ac:dyDescent="0.3">
      <c r="H436" s="11"/>
      <c r="I436" s="11"/>
      <c r="J436" s="11"/>
      <c r="L436" s="12"/>
    </row>
    <row r="437" spans="8:12" ht="14.25" customHeight="1" x14ac:dyDescent="0.3">
      <c r="H437" s="11"/>
      <c r="I437" s="11"/>
      <c r="J437" s="11"/>
      <c r="L437" s="12"/>
    </row>
    <row r="438" spans="8:12" ht="14.25" customHeight="1" x14ac:dyDescent="0.3">
      <c r="H438" s="11"/>
      <c r="I438" s="11"/>
      <c r="J438" s="11"/>
      <c r="L438" s="12"/>
    </row>
    <row r="439" spans="8:12" ht="14.25" customHeight="1" x14ac:dyDescent="0.3">
      <c r="H439" s="11"/>
      <c r="I439" s="11"/>
      <c r="J439" s="11"/>
      <c r="L439" s="12"/>
    </row>
    <row r="440" spans="8:12" ht="14.25" customHeight="1" x14ac:dyDescent="0.3">
      <c r="H440" s="11"/>
      <c r="I440" s="11"/>
      <c r="J440" s="11"/>
      <c r="L440" s="12"/>
    </row>
    <row r="441" spans="8:12" ht="14.25" customHeight="1" x14ac:dyDescent="0.3">
      <c r="H441" s="11"/>
      <c r="I441" s="11"/>
      <c r="J441" s="11"/>
      <c r="L441" s="12"/>
    </row>
    <row r="442" spans="8:12" ht="14.25" customHeight="1" x14ac:dyDescent="0.3">
      <c r="H442" s="11"/>
      <c r="I442" s="11"/>
      <c r="J442" s="11"/>
      <c r="L442" s="12"/>
    </row>
    <row r="443" spans="8:12" ht="14.25" customHeight="1" x14ac:dyDescent="0.3">
      <c r="H443" s="11"/>
      <c r="I443" s="11"/>
      <c r="J443" s="11"/>
      <c r="L443" s="12"/>
    </row>
    <row r="444" spans="8:12" ht="14.25" customHeight="1" x14ac:dyDescent="0.3">
      <c r="H444" s="11"/>
      <c r="I444" s="11"/>
      <c r="J444" s="11"/>
      <c r="L444" s="12"/>
    </row>
    <row r="445" spans="8:12" ht="14.25" customHeight="1" x14ac:dyDescent="0.3">
      <c r="H445" s="11"/>
      <c r="I445" s="11"/>
      <c r="J445" s="11"/>
      <c r="L445" s="12"/>
    </row>
    <row r="446" spans="8:12" ht="14.25" customHeight="1" x14ac:dyDescent="0.3">
      <c r="H446" s="11"/>
      <c r="I446" s="11"/>
      <c r="J446" s="11"/>
      <c r="L446" s="12"/>
    </row>
    <row r="447" spans="8:12" ht="14.25" customHeight="1" x14ac:dyDescent="0.3">
      <c r="H447" s="11"/>
      <c r="I447" s="11"/>
      <c r="J447" s="11"/>
      <c r="L447" s="12"/>
    </row>
    <row r="448" spans="8:12" ht="14.25" customHeight="1" x14ac:dyDescent="0.3">
      <c r="H448" s="11"/>
      <c r="I448" s="11"/>
      <c r="J448" s="11"/>
      <c r="L448" s="12"/>
    </row>
    <row r="449" spans="8:12" ht="14.25" customHeight="1" x14ac:dyDescent="0.3">
      <c r="H449" s="11"/>
      <c r="I449" s="11"/>
      <c r="J449" s="11"/>
      <c r="L449" s="12"/>
    </row>
    <row r="450" spans="8:12" ht="14.25" customHeight="1" x14ac:dyDescent="0.3">
      <c r="H450" s="11"/>
      <c r="I450" s="11"/>
      <c r="J450" s="11"/>
      <c r="L450" s="12"/>
    </row>
    <row r="451" spans="8:12" ht="14.25" customHeight="1" x14ac:dyDescent="0.3">
      <c r="H451" s="11"/>
      <c r="I451" s="11"/>
      <c r="J451" s="11"/>
      <c r="L451" s="12"/>
    </row>
    <row r="452" spans="8:12" ht="14.25" customHeight="1" x14ac:dyDescent="0.3">
      <c r="H452" s="11"/>
      <c r="I452" s="11"/>
      <c r="J452" s="11"/>
      <c r="L452" s="12"/>
    </row>
    <row r="453" spans="8:12" ht="14.25" customHeight="1" x14ac:dyDescent="0.3">
      <c r="H453" s="11"/>
      <c r="I453" s="11"/>
      <c r="J453" s="11"/>
      <c r="L453" s="12"/>
    </row>
    <row r="454" spans="8:12" ht="14.25" customHeight="1" x14ac:dyDescent="0.3">
      <c r="H454" s="11"/>
      <c r="I454" s="11"/>
      <c r="J454" s="11"/>
      <c r="L454" s="12"/>
    </row>
    <row r="455" spans="8:12" ht="14.25" customHeight="1" x14ac:dyDescent="0.3">
      <c r="H455" s="11"/>
      <c r="I455" s="11"/>
      <c r="J455" s="11"/>
      <c r="L455" s="12"/>
    </row>
    <row r="456" spans="8:12" ht="14.25" customHeight="1" x14ac:dyDescent="0.3">
      <c r="H456" s="11"/>
      <c r="I456" s="11"/>
      <c r="J456" s="11"/>
      <c r="L456" s="12"/>
    </row>
    <row r="457" spans="8:12" ht="14.25" customHeight="1" x14ac:dyDescent="0.3">
      <c r="H457" s="11"/>
      <c r="I457" s="11"/>
      <c r="J457" s="11"/>
      <c r="L457" s="12"/>
    </row>
    <row r="458" spans="8:12" ht="14.25" customHeight="1" x14ac:dyDescent="0.3">
      <c r="H458" s="11"/>
      <c r="I458" s="11"/>
      <c r="J458" s="11"/>
      <c r="L458" s="12"/>
    </row>
    <row r="459" spans="8:12" ht="14.25" customHeight="1" x14ac:dyDescent="0.3">
      <c r="H459" s="11"/>
      <c r="I459" s="11"/>
      <c r="J459" s="11"/>
      <c r="L459" s="12"/>
    </row>
    <row r="460" spans="8:12" ht="14.25" customHeight="1" x14ac:dyDescent="0.3">
      <c r="H460" s="11"/>
      <c r="I460" s="11"/>
      <c r="J460" s="11"/>
      <c r="L460" s="12"/>
    </row>
    <row r="461" spans="8:12" ht="14.25" customHeight="1" x14ac:dyDescent="0.3">
      <c r="H461" s="11"/>
      <c r="I461" s="11"/>
      <c r="J461" s="11"/>
      <c r="L461" s="12"/>
    </row>
    <row r="462" spans="8:12" ht="14.25" customHeight="1" x14ac:dyDescent="0.3">
      <c r="H462" s="11"/>
      <c r="I462" s="11"/>
      <c r="J462" s="11"/>
      <c r="L462" s="12"/>
    </row>
    <row r="463" spans="8:12" ht="14.25" customHeight="1" x14ac:dyDescent="0.3">
      <c r="H463" s="11"/>
      <c r="I463" s="11"/>
      <c r="J463" s="11"/>
      <c r="L463" s="12"/>
    </row>
    <row r="464" spans="8:12" ht="14.25" customHeight="1" x14ac:dyDescent="0.3">
      <c r="H464" s="11"/>
      <c r="I464" s="11"/>
      <c r="J464" s="11"/>
      <c r="L464" s="12"/>
    </row>
    <row r="465" spans="8:12" ht="14.25" customHeight="1" x14ac:dyDescent="0.3">
      <c r="H465" s="11"/>
      <c r="I465" s="11"/>
      <c r="J465" s="11"/>
      <c r="L465" s="12"/>
    </row>
    <row r="466" spans="8:12" ht="14.25" customHeight="1" x14ac:dyDescent="0.3">
      <c r="H466" s="11"/>
      <c r="I466" s="11"/>
      <c r="J466" s="11"/>
      <c r="L466" s="12"/>
    </row>
    <row r="467" spans="8:12" ht="14.25" customHeight="1" x14ac:dyDescent="0.3">
      <c r="H467" s="11"/>
      <c r="I467" s="11"/>
      <c r="J467" s="11"/>
      <c r="L467" s="12"/>
    </row>
    <row r="468" spans="8:12" ht="14.25" customHeight="1" x14ac:dyDescent="0.3">
      <c r="H468" s="11"/>
      <c r="I468" s="11"/>
      <c r="J468" s="11"/>
      <c r="L468" s="12"/>
    </row>
    <row r="469" spans="8:12" ht="14.25" customHeight="1" x14ac:dyDescent="0.3">
      <c r="H469" s="11"/>
      <c r="I469" s="11"/>
      <c r="J469" s="11"/>
      <c r="L469" s="12"/>
    </row>
    <row r="470" spans="8:12" ht="14.25" customHeight="1" x14ac:dyDescent="0.3">
      <c r="H470" s="11"/>
      <c r="I470" s="11"/>
      <c r="J470" s="11"/>
      <c r="L470" s="12"/>
    </row>
    <row r="471" spans="8:12" ht="14.25" customHeight="1" x14ac:dyDescent="0.3">
      <c r="H471" s="11"/>
      <c r="I471" s="11"/>
      <c r="J471" s="11"/>
      <c r="L471" s="12"/>
    </row>
    <row r="472" spans="8:12" ht="14.25" customHeight="1" x14ac:dyDescent="0.3">
      <c r="H472" s="11"/>
      <c r="I472" s="11"/>
      <c r="J472" s="11"/>
      <c r="L472" s="12"/>
    </row>
    <row r="473" spans="8:12" ht="14.25" customHeight="1" x14ac:dyDescent="0.3">
      <c r="H473" s="11"/>
      <c r="I473" s="11"/>
      <c r="J473" s="11"/>
      <c r="L473" s="12"/>
    </row>
    <row r="474" spans="8:12" ht="14.25" customHeight="1" x14ac:dyDescent="0.3">
      <c r="H474" s="11"/>
      <c r="I474" s="11"/>
      <c r="J474" s="11"/>
      <c r="L474" s="12"/>
    </row>
    <row r="475" spans="8:12" ht="14.25" customHeight="1" x14ac:dyDescent="0.3">
      <c r="H475" s="11"/>
      <c r="I475" s="11"/>
      <c r="J475" s="11"/>
      <c r="L475" s="12"/>
    </row>
    <row r="476" spans="8:12" ht="14.25" customHeight="1" x14ac:dyDescent="0.3">
      <c r="H476" s="11"/>
      <c r="I476" s="11"/>
      <c r="J476" s="11"/>
      <c r="L476" s="12"/>
    </row>
    <row r="477" spans="8:12" ht="14.25" customHeight="1" x14ac:dyDescent="0.3">
      <c r="H477" s="11"/>
      <c r="I477" s="11"/>
      <c r="J477" s="11"/>
      <c r="L477" s="12"/>
    </row>
    <row r="478" spans="8:12" ht="14.25" customHeight="1" x14ac:dyDescent="0.3">
      <c r="H478" s="11"/>
      <c r="I478" s="11"/>
      <c r="J478" s="11"/>
      <c r="L478" s="12"/>
    </row>
    <row r="479" spans="8:12" ht="14.25" customHeight="1" x14ac:dyDescent="0.3">
      <c r="H479" s="11"/>
      <c r="I479" s="11"/>
      <c r="J479" s="11"/>
      <c r="L479" s="12"/>
    </row>
    <row r="480" spans="8:12" ht="14.25" customHeight="1" x14ac:dyDescent="0.3">
      <c r="H480" s="11"/>
      <c r="I480" s="11"/>
      <c r="J480" s="11"/>
      <c r="L480" s="12"/>
    </row>
    <row r="481" spans="8:12" ht="14.25" customHeight="1" x14ac:dyDescent="0.3">
      <c r="H481" s="11"/>
      <c r="I481" s="11"/>
      <c r="J481" s="11"/>
      <c r="L481" s="12"/>
    </row>
    <row r="482" spans="8:12" ht="14.25" customHeight="1" x14ac:dyDescent="0.3">
      <c r="H482" s="11"/>
      <c r="I482" s="11"/>
      <c r="J482" s="11"/>
      <c r="L482" s="12"/>
    </row>
    <row r="483" spans="8:12" ht="14.25" customHeight="1" x14ac:dyDescent="0.3">
      <c r="H483" s="11"/>
      <c r="I483" s="11"/>
      <c r="J483" s="11"/>
      <c r="L483" s="12"/>
    </row>
    <row r="484" spans="8:12" ht="14.25" customHeight="1" x14ac:dyDescent="0.3">
      <c r="H484" s="11"/>
      <c r="I484" s="11"/>
      <c r="J484" s="11"/>
      <c r="L484" s="12"/>
    </row>
    <row r="485" spans="8:12" ht="14.25" customHeight="1" x14ac:dyDescent="0.3">
      <c r="H485" s="11"/>
      <c r="I485" s="11"/>
      <c r="J485" s="11"/>
      <c r="L485" s="12"/>
    </row>
    <row r="486" spans="8:12" ht="14.25" customHeight="1" x14ac:dyDescent="0.3">
      <c r="H486" s="11"/>
      <c r="I486" s="11"/>
      <c r="J486" s="11"/>
      <c r="L486" s="12"/>
    </row>
    <row r="487" spans="8:12" ht="14.25" customHeight="1" x14ac:dyDescent="0.3">
      <c r="H487" s="11"/>
      <c r="I487" s="11"/>
      <c r="J487" s="11"/>
      <c r="L487" s="12"/>
    </row>
    <row r="488" spans="8:12" ht="14.25" customHeight="1" x14ac:dyDescent="0.3">
      <c r="H488" s="11"/>
      <c r="I488" s="11"/>
      <c r="J488" s="11"/>
      <c r="L488" s="12"/>
    </row>
    <row r="489" spans="8:12" ht="14.25" customHeight="1" x14ac:dyDescent="0.3">
      <c r="H489" s="11"/>
      <c r="I489" s="11"/>
      <c r="J489" s="11"/>
      <c r="L489" s="12"/>
    </row>
    <row r="490" spans="8:12" ht="14.25" customHeight="1" x14ac:dyDescent="0.3">
      <c r="H490" s="11"/>
      <c r="I490" s="11"/>
      <c r="J490" s="11"/>
      <c r="L490" s="12"/>
    </row>
    <row r="491" spans="8:12" ht="14.25" customHeight="1" x14ac:dyDescent="0.3">
      <c r="H491" s="11"/>
      <c r="I491" s="11"/>
      <c r="J491" s="11"/>
      <c r="L491" s="12"/>
    </row>
    <row r="492" spans="8:12" ht="14.25" customHeight="1" x14ac:dyDescent="0.3">
      <c r="H492" s="11"/>
      <c r="I492" s="11"/>
      <c r="J492" s="11"/>
      <c r="L492" s="12"/>
    </row>
    <row r="493" spans="8:12" ht="14.25" customHeight="1" x14ac:dyDescent="0.3">
      <c r="H493" s="11"/>
      <c r="I493" s="11"/>
      <c r="J493" s="11"/>
      <c r="L493" s="12"/>
    </row>
    <row r="494" spans="8:12" ht="14.25" customHeight="1" x14ac:dyDescent="0.3">
      <c r="H494" s="11"/>
      <c r="I494" s="11"/>
      <c r="J494" s="11"/>
      <c r="L494" s="12"/>
    </row>
    <row r="495" spans="8:12" ht="14.25" customHeight="1" x14ac:dyDescent="0.3">
      <c r="H495" s="11"/>
      <c r="I495" s="11"/>
      <c r="J495" s="11"/>
      <c r="L495" s="12"/>
    </row>
    <row r="496" spans="8:12" ht="14.25" customHeight="1" x14ac:dyDescent="0.3">
      <c r="H496" s="11"/>
      <c r="I496" s="11"/>
      <c r="J496" s="11"/>
      <c r="L496" s="12"/>
    </row>
    <row r="497" spans="8:12" ht="14.25" customHeight="1" x14ac:dyDescent="0.3">
      <c r="H497" s="11"/>
      <c r="I497" s="11"/>
      <c r="J497" s="11"/>
      <c r="L497" s="12"/>
    </row>
    <row r="498" spans="8:12" ht="14.25" customHeight="1" x14ac:dyDescent="0.3">
      <c r="H498" s="11"/>
      <c r="I498" s="11"/>
      <c r="J498" s="11"/>
      <c r="L498" s="12"/>
    </row>
    <row r="499" spans="8:12" ht="14.25" customHeight="1" x14ac:dyDescent="0.3">
      <c r="H499" s="11"/>
      <c r="I499" s="11"/>
      <c r="J499" s="11"/>
      <c r="L499" s="12"/>
    </row>
    <row r="500" spans="8:12" ht="14.25" customHeight="1" x14ac:dyDescent="0.3">
      <c r="H500" s="11"/>
      <c r="I500" s="11"/>
      <c r="J500" s="11"/>
      <c r="L500" s="12"/>
    </row>
    <row r="501" spans="8:12" ht="14.25" customHeight="1" x14ac:dyDescent="0.3">
      <c r="H501" s="11"/>
      <c r="I501" s="11"/>
      <c r="J501" s="11"/>
      <c r="L501" s="12"/>
    </row>
    <row r="502" spans="8:12" ht="14.25" customHeight="1" x14ac:dyDescent="0.3">
      <c r="H502" s="11"/>
      <c r="I502" s="11"/>
      <c r="J502" s="11"/>
      <c r="L502" s="12"/>
    </row>
    <row r="503" spans="8:12" ht="14.25" customHeight="1" x14ac:dyDescent="0.3">
      <c r="H503" s="11"/>
      <c r="I503" s="11"/>
      <c r="J503" s="11"/>
      <c r="L503" s="12"/>
    </row>
    <row r="504" spans="8:12" ht="14.25" customHeight="1" x14ac:dyDescent="0.3">
      <c r="H504" s="11"/>
      <c r="I504" s="11"/>
      <c r="J504" s="11"/>
      <c r="L504" s="12"/>
    </row>
    <row r="505" spans="8:12" ht="14.25" customHeight="1" x14ac:dyDescent="0.3">
      <c r="H505" s="11"/>
      <c r="I505" s="11"/>
      <c r="J505" s="11"/>
      <c r="L505" s="12"/>
    </row>
    <row r="506" spans="8:12" ht="14.25" customHeight="1" x14ac:dyDescent="0.3">
      <c r="H506" s="11"/>
      <c r="I506" s="11"/>
      <c r="J506" s="11"/>
      <c r="L506" s="12"/>
    </row>
    <row r="507" spans="8:12" ht="14.25" customHeight="1" x14ac:dyDescent="0.3">
      <c r="H507" s="11"/>
      <c r="I507" s="11"/>
      <c r="J507" s="11"/>
      <c r="L507" s="12"/>
    </row>
    <row r="508" spans="8:12" ht="14.25" customHeight="1" x14ac:dyDescent="0.3">
      <c r="H508" s="11"/>
      <c r="I508" s="11"/>
      <c r="J508" s="11"/>
      <c r="L508" s="12"/>
    </row>
    <row r="509" spans="8:12" ht="14.25" customHeight="1" x14ac:dyDescent="0.3">
      <c r="H509" s="11"/>
      <c r="I509" s="11"/>
      <c r="J509" s="11"/>
      <c r="L509" s="12"/>
    </row>
    <row r="510" spans="8:12" ht="14.25" customHeight="1" x14ac:dyDescent="0.3">
      <c r="H510" s="11"/>
      <c r="I510" s="11"/>
      <c r="J510" s="11"/>
      <c r="L510" s="12"/>
    </row>
    <row r="511" spans="8:12" ht="14.25" customHeight="1" x14ac:dyDescent="0.3">
      <c r="H511" s="11"/>
      <c r="I511" s="11"/>
      <c r="J511" s="11"/>
      <c r="L511" s="12"/>
    </row>
    <row r="512" spans="8:12" ht="14.25" customHeight="1" x14ac:dyDescent="0.3">
      <c r="H512" s="11"/>
      <c r="I512" s="11"/>
      <c r="J512" s="11"/>
      <c r="L512" s="12"/>
    </row>
    <row r="513" spans="8:12" ht="14.25" customHeight="1" x14ac:dyDescent="0.3">
      <c r="H513" s="11"/>
      <c r="I513" s="11"/>
      <c r="J513" s="11"/>
      <c r="L513" s="12"/>
    </row>
    <row r="514" spans="8:12" ht="14.25" customHeight="1" x14ac:dyDescent="0.3">
      <c r="H514" s="11"/>
      <c r="I514" s="11"/>
      <c r="J514" s="11"/>
      <c r="L514" s="12"/>
    </row>
    <row r="515" spans="8:12" ht="14.25" customHeight="1" x14ac:dyDescent="0.3">
      <c r="H515" s="11"/>
      <c r="I515" s="11"/>
      <c r="J515" s="11"/>
      <c r="L515" s="12"/>
    </row>
    <row r="516" spans="8:12" ht="14.25" customHeight="1" x14ac:dyDescent="0.3">
      <c r="H516" s="11"/>
      <c r="I516" s="11"/>
      <c r="J516" s="11"/>
      <c r="L516" s="12"/>
    </row>
    <row r="517" spans="8:12" ht="14.25" customHeight="1" x14ac:dyDescent="0.3">
      <c r="H517" s="11"/>
      <c r="I517" s="11"/>
      <c r="J517" s="11"/>
      <c r="L517" s="12"/>
    </row>
    <row r="518" spans="8:12" ht="14.25" customHeight="1" x14ac:dyDescent="0.3">
      <c r="H518" s="11"/>
      <c r="I518" s="11"/>
      <c r="J518" s="11"/>
      <c r="L518" s="12"/>
    </row>
    <row r="519" spans="8:12" ht="14.25" customHeight="1" x14ac:dyDescent="0.3">
      <c r="H519" s="11"/>
      <c r="I519" s="11"/>
      <c r="J519" s="11"/>
      <c r="L519" s="12"/>
    </row>
    <row r="520" spans="8:12" ht="14.25" customHeight="1" x14ac:dyDescent="0.3">
      <c r="H520" s="11"/>
      <c r="I520" s="11"/>
      <c r="J520" s="11"/>
      <c r="L520" s="12"/>
    </row>
    <row r="521" spans="8:12" ht="14.25" customHeight="1" x14ac:dyDescent="0.3">
      <c r="H521" s="11"/>
      <c r="I521" s="11"/>
      <c r="J521" s="11"/>
      <c r="L521" s="12"/>
    </row>
    <row r="522" spans="8:12" ht="14.25" customHeight="1" x14ac:dyDescent="0.3">
      <c r="H522" s="11"/>
      <c r="I522" s="11"/>
      <c r="J522" s="11"/>
      <c r="L522" s="12"/>
    </row>
    <row r="523" spans="8:12" ht="14.25" customHeight="1" x14ac:dyDescent="0.3">
      <c r="H523" s="11"/>
      <c r="I523" s="11"/>
      <c r="J523" s="11"/>
      <c r="L523" s="12"/>
    </row>
    <row r="524" spans="8:12" ht="14.25" customHeight="1" x14ac:dyDescent="0.3">
      <c r="H524" s="11"/>
      <c r="I524" s="11"/>
      <c r="J524" s="11"/>
      <c r="L524" s="12"/>
    </row>
    <row r="525" spans="8:12" ht="14.25" customHeight="1" x14ac:dyDescent="0.3">
      <c r="H525" s="11"/>
      <c r="I525" s="11"/>
      <c r="J525" s="11"/>
      <c r="L525" s="12"/>
    </row>
    <row r="526" spans="8:12" ht="14.25" customHeight="1" x14ac:dyDescent="0.3">
      <c r="H526" s="11"/>
      <c r="I526" s="11"/>
      <c r="J526" s="11"/>
      <c r="L526" s="12"/>
    </row>
    <row r="527" spans="8:12" ht="14.25" customHeight="1" x14ac:dyDescent="0.3">
      <c r="H527" s="11"/>
      <c r="I527" s="11"/>
      <c r="J527" s="11"/>
      <c r="L527" s="12"/>
    </row>
    <row r="528" spans="8:12" ht="14.25" customHeight="1" x14ac:dyDescent="0.3">
      <c r="H528" s="11"/>
      <c r="I528" s="11"/>
      <c r="J528" s="11"/>
      <c r="L528" s="12"/>
    </row>
    <row r="529" spans="8:12" ht="14.25" customHeight="1" x14ac:dyDescent="0.3">
      <c r="H529" s="11"/>
      <c r="I529" s="11"/>
      <c r="J529" s="11"/>
      <c r="L529" s="12"/>
    </row>
    <row r="530" spans="8:12" ht="14.25" customHeight="1" x14ac:dyDescent="0.3">
      <c r="H530" s="11"/>
      <c r="I530" s="11"/>
      <c r="J530" s="11"/>
      <c r="L530" s="12"/>
    </row>
    <row r="531" spans="8:12" ht="14.25" customHeight="1" x14ac:dyDescent="0.3">
      <c r="H531" s="11"/>
      <c r="I531" s="11"/>
      <c r="J531" s="11"/>
      <c r="L531" s="12"/>
    </row>
    <row r="532" spans="8:12" ht="14.25" customHeight="1" x14ac:dyDescent="0.3">
      <c r="H532" s="11"/>
      <c r="I532" s="11"/>
      <c r="J532" s="11"/>
      <c r="L532" s="12"/>
    </row>
    <row r="533" spans="8:12" ht="14.25" customHeight="1" x14ac:dyDescent="0.3">
      <c r="H533" s="11"/>
      <c r="I533" s="11"/>
      <c r="J533" s="11"/>
      <c r="L533" s="12"/>
    </row>
    <row r="534" spans="8:12" ht="14.25" customHeight="1" x14ac:dyDescent="0.3">
      <c r="H534" s="11"/>
      <c r="I534" s="11"/>
      <c r="J534" s="11"/>
      <c r="L534" s="12"/>
    </row>
    <row r="535" spans="8:12" ht="14.25" customHeight="1" x14ac:dyDescent="0.3">
      <c r="H535" s="11"/>
      <c r="I535" s="11"/>
      <c r="J535" s="11"/>
      <c r="L535" s="12"/>
    </row>
    <row r="536" spans="8:12" ht="14.25" customHeight="1" x14ac:dyDescent="0.3">
      <c r="H536" s="11"/>
      <c r="I536" s="11"/>
      <c r="J536" s="11"/>
      <c r="L536" s="12"/>
    </row>
    <row r="537" spans="8:12" ht="14.25" customHeight="1" x14ac:dyDescent="0.3">
      <c r="H537" s="11"/>
      <c r="I537" s="11"/>
      <c r="J537" s="11"/>
      <c r="L537" s="12"/>
    </row>
    <row r="538" spans="8:12" ht="14.25" customHeight="1" x14ac:dyDescent="0.3">
      <c r="H538" s="11"/>
      <c r="I538" s="11"/>
      <c r="J538" s="11"/>
      <c r="L538" s="12"/>
    </row>
    <row r="539" spans="8:12" ht="14.25" customHeight="1" x14ac:dyDescent="0.3">
      <c r="H539" s="11"/>
      <c r="I539" s="11"/>
      <c r="J539" s="11"/>
      <c r="L539" s="12"/>
    </row>
    <row r="540" spans="8:12" ht="14.25" customHeight="1" x14ac:dyDescent="0.3">
      <c r="H540" s="11"/>
      <c r="I540" s="11"/>
      <c r="J540" s="11"/>
      <c r="L540" s="12"/>
    </row>
    <row r="541" spans="8:12" ht="14.25" customHeight="1" x14ac:dyDescent="0.3">
      <c r="H541" s="11"/>
      <c r="I541" s="11"/>
      <c r="J541" s="11"/>
      <c r="L541" s="12"/>
    </row>
    <row r="542" spans="8:12" ht="14.25" customHeight="1" x14ac:dyDescent="0.3">
      <c r="H542" s="11"/>
      <c r="I542" s="11"/>
      <c r="J542" s="11"/>
      <c r="L542" s="12"/>
    </row>
    <row r="543" spans="8:12" ht="14.25" customHeight="1" x14ac:dyDescent="0.3">
      <c r="H543" s="11"/>
      <c r="I543" s="11"/>
      <c r="J543" s="11"/>
      <c r="L543" s="12"/>
    </row>
    <row r="544" spans="8:12" ht="14.25" customHeight="1" x14ac:dyDescent="0.3">
      <c r="H544" s="11"/>
      <c r="I544" s="11"/>
      <c r="J544" s="11"/>
      <c r="L544" s="12"/>
    </row>
    <row r="545" spans="8:12" ht="14.25" customHeight="1" x14ac:dyDescent="0.3">
      <c r="H545" s="11"/>
      <c r="I545" s="11"/>
      <c r="J545" s="11"/>
      <c r="L545" s="12"/>
    </row>
    <row r="546" spans="8:12" ht="14.25" customHeight="1" x14ac:dyDescent="0.3">
      <c r="H546" s="11"/>
      <c r="I546" s="11"/>
      <c r="J546" s="11"/>
      <c r="L546" s="12"/>
    </row>
    <row r="547" spans="8:12" ht="14.25" customHeight="1" x14ac:dyDescent="0.3">
      <c r="H547" s="11"/>
      <c r="I547" s="11"/>
      <c r="J547" s="11"/>
      <c r="L547" s="12"/>
    </row>
    <row r="548" spans="8:12" ht="14.25" customHeight="1" x14ac:dyDescent="0.3">
      <c r="H548" s="11"/>
      <c r="I548" s="11"/>
      <c r="J548" s="11"/>
      <c r="L548" s="12"/>
    </row>
    <row r="549" spans="8:12" ht="14.25" customHeight="1" x14ac:dyDescent="0.3">
      <c r="H549" s="11"/>
      <c r="I549" s="11"/>
      <c r="J549" s="11"/>
      <c r="L549" s="12"/>
    </row>
    <row r="550" spans="8:12" ht="14.25" customHeight="1" x14ac:dyDescent="0.3">
      <c r="H550" s="11"/>
      <c r="I550" s="11"/>
      <c r="J550" s="11"/>
      <c r="L550" s="12"/>
    </row>
    <row r="551" spans="8:12" ht="14.25" customHeight="1" x14ac:dyDescent="0.3">
      <c r="H551" s="11"/>
      <c r="I551" s="11"/>
      <c r="J551" s="11"/>
      <c r="L551" s="12"/>
    </row>
    <row r="552" spans="8:12" ht="14.25" customHeight="1" x14ac:dyDescent="0.3">
      <c r="H552" s="11"/>
      <c r="I552" s="11"/>
      <c r="J552" s="11"/>
      <c r="L552" s="12"/>
    </row>
    <row r="553" spans="8:12" ht="14.25" customHeight="1" x14ac:dyDescent="0.3">
      <c r="H553" s="11"/>
      <c r="I553" s="11"/>
      <c r="J553" s="11"/>
      <c r="L553" s="12"/>
    </row>
    <row r="554" spans="8:12" ht="14.25" customHeight="1" x14ac:dyDescent="0.3">
      <c r="H554" s="11"/>
      <c r="I554" s="11"/>
      <c r="J554" s="11"/>
      <c r="L554" s="12"/>
    </row>
    <row r="555" spans="8:12" ht="14.25" customHeight="1" x14ac:dyDescent="0.3">
      <c r="H555" s="11"/>
      <c r="I555" s="11"/>
      <c r="J555" s="11"/>
      <c r="L555" s="12"/>
    </row>
    <row r="556" spans="8:12" ht="14.25" customHeight="1" x14ac:dyDescent="0.3">
      <c r="H556" s="11"/>
      <c r="I556" s="11"/>
      <c r="J556" s="11"/>
      <c r="L556" s="12"/>
    </row>
    <row r="557" spans="8:12" ht="14.25" customHeight="1" x14ac:dyDescent="0.3">
      <c r="H557" s="11"/>
      <c r="I557" s="11"/>
      <c r="J557" s="11"/>
      <c r="L557" s="12"/>
    </row>
    <row r="558" spans="8:12" ht="14.25" customHeight="1" x14ac:dyDescent="0.3">
      <c r="H558" s="11"/>
      <c r="I558" s="11"/>
      <c r="J558" s="11"/>
      <c r="L558" s="12"/>
    </row>
    <row r="559" spans="8:12" ht="14.25" customHeight="1" x14ac:dyDescent="0.3">
      <c r="H559" s="11"/>
      <c r="I559" s="11"/>
      <c r="J559" s="11"/>
      <c r="L559" s="12"/>
    </row>
    <row r="560" spans="8:12" ht="14.25" customHeight="1" x14ac:dyDescent="0.3">
      <c r="H560" s="11"/>
      <c r="I560" s="11"/>
      <c r="J560" s="11"/>
      <c r="L560" s="12"/>
    </row>
    <row r="561" spans="8:12" ht="14.25" customHeight="1" x14ac:dyDescent="0.3">
      <c r="H561" s="11"/>
      <c r="I561" s="11"/>
      <c r="J561" s="11"/>
      <c r="L561" s="12"/>
    </row>
    <row r="562" spans="8:12" ht="14.25" customHeight="1" x14ac:dyDescent="0.3">
      <c r="H562" s="11"/>
      <c r="I562" s="11"/>
      <c r="J562" s="11"/>
      <c r="L562" s="12"/>
    </row>
    <row r="563" spans="8:12" ht="14.25" customHeight="1" x14ac:dyDescent="0.3">
      <c r="H563" s="11"/>
      <c r="I563" s="11"/>
      <c r="J563" s="11"/>
      <c r="L563" s="12"/>
    </row>
    <row r="564" spans="8:12" ht="14.25" customHeight="1" x14ac:dyDescent="0.3">
      <c r="H564" s="11"/>
      <c r="I564" s="11"/>
      <c r="J564" s="11"/>
      <c r="L564" s="12"/>
    </row>
    <row r="565" spans="8:12" ht="14.25" customHeight="1" x14ac:dyDescent="0.3">
      <c r="H565" s="11"/>
      <c r="I565" s="11"/>
      <c r="J565" s="11"/>
      <c r="L565" s="12"/>
    </row>
    <row r="566" spans="8:12" ht="14.25" customHeight="1" x14ac:dyDescent="0.3">
      <c r="H566" s="11"/>
      <c r="I566" s="11"/>
      <c r="J566" s="11"/>
      <c r="L566" s="12"/>
    </row>
    <row r="567" spans="8:12" ht="14.25" customHeight="1" x14ac:dyDescent="0.3">
      <c r="H567" s="11"/>
      <c r="I567" s="11"/>
      <c r="J567" s="11"/>
      <c r="L567" s="12"/>
    </row>
    <row r="568" spans="8:12" ht="14.25" customHeight="1" x14ac:dyDescent="0.3">
      <c r="H568" s="11"/>
      <c r="I568" s="11"/>
      <c r="J568" s="11"/>
      <c r="L568" s="12"/>
    </row>
    <row r="569" spans="8:12" ht="14.25" customHeight="1" x14ac:dyDescent="0.3">
      <c r="H569" s="11"/>
      <c r="I569" s="11"/>
      <c r="J569" s="11"/>
      <c r="L569" s="12"/>
    </row>
    <row r="570" spans="8:12" ht="14.25" customHeight="1" x14ac:dyDescent="0.3">
      <c r="H570" s="11"/>
      <c r="I570" s="11"/>
      <c r="J570" s="11"/>
      <c r="L570" s="12"/>
    </row>
    <row r="571" spans="8:12" ht="14.25" customHeight="1" x14ac:dyDescent="0.3">
      <c r="H571" s="11"/>
      <c r="I571" s="11"/>
      <c r="J571" s="11"/>
      <c r="L571" s="12"/>
    </row>
    <row r="572" spans="8:12" ht="14.25" customHeight="1" x14ac:dyDescent="0.3">
      <c r="H572" s="11"/>
      <c r="I572" s="11"/>
      <c r="J572" s="11"/>
      <c r="L572" s="12"/>
    </row>
    <row r="573" spans="8:12" ht="14.25" customHeight="1" x14ac:dyDescent="0.3">
      <c r="H573" s="11"/>
      <c r="I573" s="11"/>
      <c r="J573" s="11"/>
      <c r="L573" s="12"/>
    </row>
    <row r="574" spans="8:12" ht="14.25" customHeight="1" x14ac:dyDescent="0.3">
      <c r="H574" s="11"/>
      <c r="I574" s="11"/>
      <c r="J574" s="11"/>
      <c r="L574" s="12"/>
    </row>
    <row r="575" spans="8:12" ht="14.25" customHeight="1" x14ac:dyDescent="0.3">
      <c r="H575" s="11"/>
      <c r="I575" s="11"/>
      <c r="J575" s="11"/>
      <c r="L575" s="12"/>
    </row>
    <row r="576" spans="8:12" ht="14.25" customHeight="1" x14ac:dyDescent="0.3">
      <c r="H576" s="11"/>
      <c r="I576" s="11"/>
      <c r="J576" s="11"/>
      <c r="L576" s="12"/>
    </row>
    <row r="577" spans="8:12" ht="14.25" customHeight="1" x14ac:dyDescent="0.3">
      <c r="H577" s="11"/>
      <c r="I577" s="11"/>
      <c r="J577" s="11"/>
      <c r="L577" s="12"/>
    </row>
    <row r="578" spans="8:12" ht="14.25" customHeight="1" x14ac:dyDescent="0.3">
      <c r="H578" s="11"/>
      <c r="I578" s="11"/>
      <c r="J578" s="11"/>
      <c r="L578" s="12"/>
    </row>
    <row r="579" spans="8:12" ht="14.25" customHeight="1" x14ac:dyDescent="0.3">
      <c r="H579" s="11"/>
      <c r="I579" s="11"/>
      <c r="J579" s="11"/>
      <c r="L579" s="12"/>
    </row>
    <row r="580" spans="8:12" ht="14.25" customHeight="1" x14ac:dyDescent="0.3">
      <c r="H580" s="11"/>
      <c r="I580" s="11"/>
      <c r="J580" s="11"/>
      <c r="L580" s="12"/>
    </row>
    <row r="581" spans="8:12" ht="14.25" customHeight="1" x14ac:dyDescent="0.3">
      <c r="H581" s="11"/>
      <c r="I581" s="11"/>
      <c r="J581" s="11"/>
      <c r="L581" s="12"/>
    </row>
    <row r="582" spans="8:12" ht="14.25" customHeight="1" x14ac:dyDescent="0.3">
      <c r="H582" s="11"/>
      <c r="I582" s="11"/>
      <c r="J582" s="11"/>
      <c r="L582" s="12"/>
    </row>
    <row r="583" spans="8:12" ht="14.25" customHeight="1" x14ac:dyDescent="0.3">
      <c r="H583" s="11"/>
      <c r="I583" s="11"/>
      <c r="J583" s="11"/>
      <c r="L583" s="12"/>
    </row>
    <row r="584" spans="8:12" ht="14.25" customHeight="1" x14ac:dyDescent="0.3">
      <c r="H584" s="11"/>
      <c r="I584" s="11"/>
      <c r="J584" s="11"/>
      <c r="L584" s="12"/>
    </row>
    <row r="585" spans="8:12" ht="14.25" customHeight="1" x14ac:dyDescent="0.3">
      <c r="H585" s="11"/>
      <c r="I585" s="11"/>
      <c r="J585" s="11"/>
      <c r="L585" s="12"/>
    </row>
    <row r="586" spans="8:12" ht="14.25" customHeight="1" x14ac:dyDescent="0.3">
      <c r="H586" s="11"/>
      <c r="I586" s="11"/>
      <c r="J586" s="11"/>
      <c r="L586" s="12"/>
    </row>
    <row r="587" spans="8:12" ht="14.25" customHeight="1" x14ac:dyDescent="0.3">
      <c r="H587" s="11"/>
      <c r="I587" s="11"/>
      <c r="J587" s="11"/>
      <c r="L587" s="12"/>
    </row>
    <row r="588" spans="8:12" ht="14.25" customHeight="1" x14ac:dyDescent="0.3">
      <c r="H588" s="11"/>
      <c r="I588" s="11"/>
      <c r="J588" s="11"/>
      <c r="L588" s="12"/>
    </row>
    <row r="589" spans="8:12" ht="14.25" customHeight="1" x14ac:dyDescent="0.3">
      <c r="H589" s="11"/>
      <c r="I589" s="11"/>
      <c r="J589" s="11"/>
      <c r="L589" s="12"/>
    </row>
    <row r="590" spans="8:12" ht="14.25" customHeight="1" x14ac:dyDescent="0.3">
      <c r="H590" s="11"/>
      <c r="I590" s="11"/>
      <c r="J590" s="11"/>
      <c r="L590" s="12"/>
    </row>
    <row r="591" spans="8:12" ht="14.25" customHeight="1" x14ac:dyDescent="0.3">
      <c r="H591" s="11"/>
      <c r="I591" s="11"/>
      <c r="J591" s="11"/>
      <c r="L591" s="12"/>
    </row>
    <row r="592" spans="8:12" ht="14.25" customHeight="1" x14ac:dyDescent="0.3">
      <c r="H592" s="11"/>
      <c r="I592" s="11"/>
      <c r="J592" s="11"/>
      <c r="L592" s="12"/>
    </row>
    <row r="593" spans="8:12" ht="14.25" customHeight="1" x14ac:dyDescent="0.3">
      <c r="H593" s="11"/>
      <c r="I593" s="11"/>
      <c r="J593" s="11"/>
      <c r="L593" s="12"/>
    </row>
    <row r="594" spans="8:12" ht="14.25" customHeight="1" x14ac:dyDescent="0.3">
      <c r="H594" s="11"/>
      <c r="I594" s="11"/>
      <c r="J594" s="11"/>
      <c r="L594" s="12"/>
    </row>
    <row r="595" spans="8:12" ht="14.25" customHeight="1" x14ac:dyDescent="0.3">
      <c r="H595" s="11"/>
      <c r="I595" s="11"/>
      <c r="J595" s="11"/>
      <c r="L595" s="12"/>
    </row>
    <row r="596" spans="8:12" ht="14.25" customHeight="1" x14ac:dyDescent="0.3">
      <c r="H596" s="11"/>
      <c r="I596" s="11"/>
      <c r="J596" s="11"/>
      <c r="L596" s="12"/>
    </row>
    <row r="597" spans="8:12" ht="14.25" customHeight="1" x14ac:dyDescent="0.3">
      <c r="H597" s="11"/>
      <c r="I597" s="11"/>
      <c r="J597" s="11"/>
      <c r="L597" s="12"/>
    </row>
    <row r="598" spans="8:12" ht="14.25" customHeight="1" x14ac:dyDescent="0.3">
      <c r="H598" s="11"/>
      <c r="I598" s="11"/>
      <c r="J598" s="11"/>
      <c r="L598" s="12"/>
    </row>
    <row r="599" spans="8:12" ht="14.25" customHeight="1" x14ac:dyDescent="0.3">
      <c r="H599" s="11"/>
      <c r="I599" s="11"/>
      <c r="J599" s="11"/>
      <c r="L599" s="12"/>
    </row>
    <row r="600" spans="8:12" ht="14.25" customHeight="1" x14ac:dyDescent="0.3">
      <c r="H600" s="11"/>
      <c r="I600" s="11"/>
      <c r="J600" s="11"/>
      <c r="L600" s="12"/>
    </row>
    <row r="601" spans="8:12" ht="14.25" customHeight="1" x14ac:dyDescent="0.3">
      <c r="H601" s="11"/>
      <c r="I601" s="11"/>
      <c r="J601" s="11"/>
      <c r="L601" s="12"/>
    </row>
    <row r="602" spans="8:12" ht="14.25" customHeight="1" x14ac:dyDescent="0.3">
      <c r="H602" s="11"/>
      <c r="I602" s="11"/>
      <c r="J602" s="11"/>
      <c r="L602" s="12"/>
    </row>
    <row r="603" spans="8:12" ht="14.25" customHeight="1" x14ac:dyDescent="0.3">
      <c r="H603" s="11"/>
      <c r="I603" s="11"/>
      <c r="J603" s="11"/>
      <c r="L603" s="12"/>
    </row>
    <row r="604" spans="8:12" ht="14.25" customHeight="1" x14ac:dyDescent="0.3">
      <c r="H604" s="11"/>
      <c r="I604" s="11"/>
      <c r="J604" s="11"/>
      <c r="L604" s="12"/>
    </row>
    <row r="605" spans="8:12" ht="14.25" customHeight="1" x14ac:dyDescent="0.3">
      <c r="H605" s="11"/>
      <c r="I605" s="11"/>
      <c r="J605" s="11"/>
      <c r="L605" s="12"/>
    </row>
    <row r="606" spans="8:12" ht="14.25" customHeight="1" x14ac:dyDescent="0.3">
      <c r="H606" s="11"/>
      <c r="I606" s="11"/>
      <c r="J606" s="11"/>
      <c r="L606" s="12"/>
    </row>
    <row r="607" spans="8:12" ht="14.25" customHeight="1" x14ac:dyDescent="0.3">
      <c r="H607" s="11"/>
      <c r="I607" s="11"/>
      <c r="J607" s="11"/>
      <c r="L607" s="12"/>
    </row>
    <row r="608" spans="8:12" ht="14.25" customHeight="1" x14ac:dyDescent="0.3">
      <c r="H608" s="11"/>
      <c r="I608" s="11"/>
      <c r="J608" s="11"/>
      <c r="L608" s="12"/>
    </row>
    <row r="609" spans="8:12" ht="14.25" customHeight="1" x14ac:dyDescent="0.3">
      <c r="H609" s="11"/>
      <c r="I609" s="11"/>
      <c r="J609" s="11"/>
      <c r="L609" s="12"/>
    </row>
    <row r="610" spans="8:12" ht="14.25" customHeight="1" x14ac:dyDescent="0.3">
      <c r="H610" s="11"/>
      <c r="I610" s="11"/>
      <c r="J610" s="11"/>
      <c r="L610" s="12"/>
    </row>
    <row r="611" spans="8:12" ht="14.25" customHeight="1" x14ac:dyDescent="0.3">
      <c r="H611" s="11"/>
      <c r="I611" s="11"/>
      <c r="J611" s="11"/>
      <c r="L611" s="12"/>
    </row>
    <row r="612" spans="8:12" ht="14.25" customHeight="1" x14ac:dyDescent="0.3">
      <c r="H612" s="11"/>
      <c r="I612" s="11"/>
      <c r="J612" s="11"/>
      <c r="L612" s="12"/>
    </row>
    <row r="613" spans="8:12" ht="14.25" customHeight="1" x14ac:dyDescent="0.3">
      <c r="H613" s="11"/>
      <c r="I613" s="11"/>
      <c r="J613" s="11"/>
      <c r="L613" s="12"/>
    </row>
    <row r="614" spans="8:12" ht="14.25" customHeight="1" x14ac:dyDescent="0.3">
      <c r="H614" s="11"/>
      <c r="I614" s="11"/>
      <c r="J614" s="11"/>
      <c r="L614" s="12"/>
    </row>
    <row r="615" spans="8:12" ht="14.25" customHeight="1" x14ac:dyDescent="0.3">
      <c r="H615" s="11"/>
      <c r="I615" s="11"/>
      <c r="J615" s="11"/>
      <c r="L615" s="12"/>
    </row>
    <row r="616" spans="8:12" ht="14.25" customHeight="1" x14ac:dyDescent="0.3">
      <c r="H616" s="11"/>
      <c r="I616" s="11"/>
      <c r="J616" s="11"/>
      <c r="L616" s="12"/>
    </row>
    <row r="617" spans="8:12" ht="14.25" customHeight="1" x14ac:dyDescent="0.3">
      <c r="H617" s="11"/>
      <c r="I617" s="11"/>
      <c r="J617" s="11"/>
      <c r="L617" s="12"/>
    </row>
    <row r="618" spans="8:12" ht="14.25" customHeight="1" x14ac:dyDescent="0.3">
      <c r="H618" s="11"/>
      <c r="I618" s="11"/>
      <c r="J618" s="11"/>
      <c r="L618" s="12"/>
    </row>
    <row r="619" spans="8:12" ht="14.25" customHeight="1" x14ac:dyDescent="0.3">
      <c r="H619" s="11"/>
      <c r="I619" s="11"/>
      <c r="J619" s="11"/>
      <c r="L619" s="12"/>
    </row>
    <row r="620" spans="8:12" ht="14.25" customHeight="1" x14ac:dyDescent="0.3">
      <c r="H620" s="11"/>
      <c r="I620" s="11"/>
      <c r="J620" s="11"/>
      <c r="L620" s="12"/>
    </row>
    <row r="621" spans="8:12" ht="14.25" customHeight="1" x14ac:dyDescent="0.3">
      <c r="H621" s="11"/>
      <c r="I621" s="11"/>
      <c r="J621" s="11"/>
      <c r="L621" s="12"/>
    </row>
    <row r="622" spans="8:12" ht="14.25" customHeight="1" x14ac:dyDescent="0.3">
      <c r="H622" s="11"/>
      <c r="I622" s="11"/>
      <c r="J622" s="11"/>
      <c r="L622" s="12"/>
    </row>
    <row r="623" spans="8:12" ht="14.25" customHeight="1" x14ac:dyDescent="0.3">
      <c r="H623" s="11"/>
      <c r="I623" s="11"/>
      <c r="J623" s="11"/>
      <c r="L623" s="12"/>
    </row>
    <row r="624" spans="8:12" ht="14.25" customHeight="1" x14ac:dyDescent="0.3">
      <c r="H624" s="11"/>
      <c r="I624" s="11"/>
      <c r="J624" s="11"/>
      <c r="L624" s="12"/>
    </row>
    <row r="625" spans="8:12" ht="14.25" customHeight="1" x14ac:dyDescent="0.3">
      <c r="H625" s="11"/>
      <c r="I625" s="11"/>
      <c r="J625" s="11"/>
      <c r="L625" s="12"/>
    </row>
    <row r="626" spans="8:12" ht="14.25" customHeight="1" x14ac:dyDescent="0.3">
      <c r="H626" s="11"/>
      <c r="I626" s="11"/>
      <c r="J626" s="11"/>
      <c r="L626" s="12"/>
    </row>
    <row r="627" spans="8:12" ht="14.25" customHeight="1" x14ac:dyDescent="0.3">
      <c r="H627" s="11"/>
      <c r="I627" s="11"/>
      <c r="J627" s="11"/>
      <c r="L627" s="12"/>
    </row>
    <row r="628" spans="8:12" ht="14.25" customHeight="1" x14ac:dyDescent="0.3">
      <c r="H628" s="11"/>
      <c r="I628" s="11"/>
      <c r="J628" s="11"/>
      <c r="L628" s="12"/>
    </row>
    <row r="629" spans="8:12" ht="14.25" customHeight="1" x14ac:dyDescent="0.3">
      <c r="H629" s="11"/>
      <c r="I629" s="11"/>
      <c r="J629" s="11"/>
      <c r="L629" s="12"/>
    </row>
    <row r="630" spans="8:12" ht="14.25" customHeight="1" x14ac:dyDescent="0.3">
      <c r="H630" s="11"/>
      <c r="I630" s="11"/>
      <c r="J630" s="11"/>
      <c r="L630" s="12"/>
    </row>
    <row r="631" spans="8:12" ht="14.25" customHeight="1" x14ac:dyDescent="0.3">
      <c r="H631" s="11"/>
      <c r="I631" s="11"/>
      <c r="J631" s="11"/>
      <c r="L631" s="12"/>
    </row>
    <row r="632" spans="8:12" ht="14.25" customHeight="1" x14ac:dyDescent="0.3">
      <c r="H632" s="11"/>
      <c r="I632" s="11"/>
      <c r="J632" s="11"/>
      <c r="L632" s="12"/>
    </row>
    <row r="633" spans="8:12" ht="14.25" customHeight="1" x14ac:dyDescent="0.3">
      <c r="H633" s="11"/>
      <c r="I633" s="11"/>
      <c r="J633" s="11"/>
      <c r="L633" s="12"/>
    </row>
    <row r="634" spans="8:12" ht="14.25" customHeight="1" x14ac:dyDescent="0.3">
      <c r="H634" s="11"/>
      <c r="I634" s="11"/>
      <c r="J634" s="11"/>
      <c r="L634" s="12"/>
    </row>
    <row r="635" spans="8:12" ht="14.25" customHeight="1" x14ac:dyDescent="0.3">
      <c r="H635" s="11"/>
      <c r="I635" s="11"/>
      <c r="J635" s="11"/>
      <c r="L635" s="12"/>
    </row>
    <row r="636" spans="8:12" ht="14.25" customHeight="1" x14ac:dyDescent="0.3">
      <c r="H636" s="11"/>
      <c r="I636" s="11"/>
      <c r="J636" s="11"/>
      <c r="L636" s="12"/>
    </row>
    <row r="637" spans="8:12" ht="14.25" customHeight="1" x14ac:dyDescent="0.3">
      <c r="H637" s="11"/>
      <c r="I637" s="11"/>
      <c r="J637" s="11"/>
      <c r="L637" s="12"/>
    </row>
    <row r="638" spans="8:12" ht="14.25" customHeight="1" x14ac:dyDescent="0.3">
      <c r="H638" s="11"/>
      <c r="I638" s="11"/>
      <c r="J638" s="11"/>
      <c r="L638" s="12"/>
    </row>
    <row r="639" spans="8:12" ht="14.25" customHeight="1" x14ac:dyDescent="0.3">
      <c r="H639" s="11"/>
      <c r="I639" s="11"/>
      <c r="J639" s="11"/>
      <c r="L639" s="12"/>
    </row>
    <row r="640" spans="8:12" ht="14.25" customHeight="1" x14ac:dyDescent="0.3">
      <c r="H640" s="11"/>
      <c r="I640" s="11"/>
      <c r="J640" s="11"/>
      <c r="L640" s="12"/>
    </row>
    <row r="641" spans="8:12" ht="14.25" customHeight="1" x14ac:dyDescent="0.3">
      <c r="H641" s="11"/>
      <c r="I641" s="11"/>
      <c r="J641" s="11"/>
      <c r="L641" s="12"/>
    </row>
    <row r="642" spans="8:12" ht="14.25" customHeight="1" x14ac:dyDescent="0.3">
      <c r="H642" s="11"/>
      <c r="I642" s="11"/>
      <c r="J642" s="11"/>
      <c r="L642" s="12"/>
    </row>
    <row r="643" spans="8:12" ht="14.25" customHeight="1" x14ac:dyDescent="0.3">
      <c r="H643" s="11"/>
      <c r="I643" s="11"/>
      <c r="J643" s="11"/>
      <c r="L643" s="12"/>
    </row>
    <row r="644" spans="8:12" ht="14.25" customHeight="1" x14ac:dyDescent="0.3">
      <c r="H644" s="11"/>
      <c r="I644" s="11"/>
      <c r="J644" s="11"/>
      <c r="L644" s="12"/>
    </row>
    <row r="645" spans="8:12" ht="14.25" customHeight="1" x14ac:dyDescent="0.3">
      <c r="H645" s="11"/>
      <c r="I645" s="11"/>
      <c r="J645" s="11"/>
      <c r="L645" s="12"/>
    </row>
    <row r="646" spans="8:12" ht="14.25" customHeight="1" x14ac:dyDescent="0.3">
      <c r="H646" s="11"/>
      <c r="I646" s="11"/>
      <c r="J646" s="11"/>
      <c r="L646" s="12"/>
    </row>
    <row r="647" spans="8:12" ht="14.25" customHeight="1" x14ac:dyDescent="0.3">
      <c r="H647" s="11"/>
      <c r="I647" s="11"/>
      <c r="J647" s="11"/>
      <c r="L647" s="12"/>
    </row>
    <row r="648" spans="8:12" ht="14.25" customHeight="1" x14ac:dyDescent="0.3">
      <c r="H648" s="11"/>
      <c r="I648" s="11"/>
      <c r="J648" s="11"/>
      <c r="L648" s="12"/>
    </row>
    <row r="649" spans="8:12" ht="14.25" customHeight="1" x14ac:dyDescent="0.3">
      <c r="H649" s="11"/>
      <c r="I649" s="11"/>
      <c r="J649" s="11"/>
      <c r="L649" s="12"/>
    </row>
    <row r="650" spans="8:12" ht="14.25" customHeight="1" x14ac:dyDescent="0.3">
      <c r="H650" s="11"/>
      <c r="I650" s="11"/>
      <c r="J650" s="11"/>
      <c r="L650" s="12"/>
    </row>
    <row r="651" spans="8:12" ht="14.25" customHeight="1" x14ac:dyDescent="0.3">
      <c r="H651" s="11"/>
      <c r="I651" s="11"/>
      <c r="J651" s="11"/>
      <c r="L651" s="12"/>
    </row>
    <row r="652" spans="8:12" ht="14.25" customHeight="1" x14ac:dyDescent="0.3">
      <c r="H652" s="11"/>
      <c r="I652" s="11"/>
      <c r="J652" s="11"/>
      <c r="L652" s="12"/>
    </row>
    <row r="653" spans="8:12" ht="14.25" customHeight="1" x14ac:dyDescent="0.3">
      <c r="H653" s="11"/>
      <c r="I653" s="11"/>
      <c r="J653" s="11"/>
      <c r="L653" s="12"/>
    </row>
    <row r="654" spans="8:12" ht="14.25" customHeight="1" x14ac:dyDescent="0.3">
      <c r="H654" s="11"/>
      <c r="I654" s="11"/>
      <c r="J654" s="11"/>
      <c r="L654" s="12"/>
    </row>
    <row r="655" spans="8:12" ht="14.25" customHeight="1" x14ac:dyDescent="0.3">
      <c r="H655" s="11"/>
      <c r="I655" s="11"/>
      <c r="J655" s="11"/>
      <c r="L655" s="12"/>
    </row>
    <row r="656" spans="8:12" ht="14.25" customHeight="1" x14ac:dyDescent="0.3">
      <c r="H656" s="11"/>
      <c r="I656" s="11"/>
      <c r="J656" s="11"/>
      <c r="L656" s="12"/>
    </row>
    <row r="657" spans="8:12" ht="14.25" customHeight="1" x14ac:dyDescent="0.3">
      <c r="H657" s="11"/>
      <c r="I657" s="11"/>
      <c r="J657" s="11"/>
      <c r="L657" s="12"/>
    </row>
    <row r="658" spans="8:12" ht="14.25" customHeight="1" x14ac:dyDescent="0.3">
      <c r="H658" s="11"/>
      <c r="I658" s="11"/>
      <c r="J658" s="11"/>
      <c r="L658" s="12"/>
    </row>
    <row r="659" spans="8:12" ht="14.25" customHeight="1" x14ac:dyDescent="0.3">
      <c r="H659" s="11"/>
      <c r="I659" s="11"/>
      <c r="J659" s="11"/>
      <c r="L659" s="12"/>
    </row>
    <row r="660" spans="8:12" ht="14.25" customHeight="1" x14ac:dyDescent="0.3">
      <c r="H660" s="11"/>
      <c r="I660" s="11"/>
      <c r="J660" s="11"/>
      <c r="L660" s="12"/>
    </row>
    <row r="661" spans="8:12" ht="14.25" customHeight="1" x14ac:dyDescent="0.3">
      <c r="H661" s="11"/>
      <c r="I661" s="11"/>
      <c r="J661" s="11"/>
      <c r="L661" s="12"/>
    </row>
    <row r="662" spans="8:12" ht="14.25" customHeight="1" x14ac:dyDescent="0.3">
      <c r="H662" s="11"/>
      <c r="I662" s="11"/>
      <c r="J662" s="11"/>
      <c r="L662" s="12"/>
    </row>
    <row r="663" spans="8:12" ht="14.25" customHeight="1" x14ac:dyDescent="0.3">
      <c r="H663" s="11"/>
      <c r="I663" s="11"/>
      <c r="J663" s="11"/>
      <c r="L663" s="12"/>
    </row>
    <row r="664" spans="8:12" ht="14.25" customHeight="1" x14ac:dyDescent="0.3">
      <c r="H664" s="11"/>
      <c r="I664" s="11"/>
      <c r="J664" s="11"/>
      <c r="L664" s="12"/>
    </row>
    <row r="665" spans="8:12" ht="14.25" customHeight="1" x14ac:dyDescent="0.3">
      <c r="H665" s="11"/>
      <c r="I665" s="11"/>
      <c r="J665" s="11"/>
      <c r="L665" s="12"/>
    </row>
    <row r="666" spans="8:12" ht="14.25" customHeight="1" x14ac:dyDescent="0.3">
      <c r="H666" s="11"/>
      <c r="I666" s="11"/>
      <c r="J666" s="11"/>
      <c r="L666" s="12"/>
    </row>
    <row r="667" spans="8:12" ht="14.25" customHeight="1" x14ac:dyDescent="0.3">
      <c r="H667" s="11"/>
      <c r="I667" s="11"/>
      <c r="J667" s="11"/>
      <c r="L667" s="12"/>
    </row>
    <row r="668" spans="8:12" ht="14.25" customHeight="1" x14ac:dyDescent="0.3">
      <c r="H668" s="11"/>
      <c r="I668" s="11"/>
      <c r="J668" s="11"/>
      <c r="L668" s="12"/>
    </row>
    <row r="669" spans="8:12" ht="14.25" customHeight="1" x14ac:dyDescent="0.3">
      <c r="H669" s="11"/>
      <c r="I669" s="11"/>
      <c r="J669" s="11"/>
      <c r="L669" s="12"/>
    </row>
    <row r="670" spans="8:12" ht="14.25" customHeight="1" x14ac:dyDescent="0.3">
      <c r="H670" s="11"/>
      <c r="I670" s="11"/>
      <c r="J670" s="11"/>
      <c r="L670" s="12"/>
    </row>
    <row r="671" spans="8:12" ht="14.25" customHeight="1" x14ac:dyDescent="0.3">
      <c r="H671" s="11"/>
      <c r="I671" s="11"/>
      <c r="J671" s="11"/>
      <c r="L671" s="12"/>
    </row>
    <row r="672" spans="8:12" ht="14.25" customHeight="1" x14ac:dyDescent="0.3">
      <c r="H672" s="11"/>
      <c r="I672" s="11"/>
      <c r="J672" s="11"/>
      <c r="L672" s="12"/>
    </row>
    <row r="673" spans="8:12" ht="14.25" customHeight="1" x14ac:dyDescent="0.3">
      <c r="H673" s="11"/>
      <c r="I673" s="11"/>
      <c r="J673" s="11"/>
      <c r="L673" s="12"/>
    </row>
    <row r="674" spans="8:12" ht="14.25" customHeight="1" x14ac:dyDescent="0.3">
      <c r="H674" s="11"/>
      <c r="I674" s="11"/>
      <c r="J674" s="11"/>
      <c r="L674" s="12"/>
    </row>
    <row r="675" spans="8:12" ht="14.25" customHeight="1" x14ac:dyDescent="0.3">
      <c r="H675" s="11"/>
      <c r="I675" s="11"/>
      <c r="J675" s="11"/>
      <c r="L675" s="12"/>
    </row>
    <row r="676" spans="8:12" ht="14.25" customHeight="1" x14ac:dyDescent="0.3">
      <c r="H676" s="11"/>
      <c r="I676" s="11"/>
      <c r="J676" s="11"/>
      <c r="L676" s="12"/>
    </row>
    <row r="677" spans="8:12" ht="14.25" customHeight="1" x14ac:dyDescent="0.3">
      <c r="H677" s="11"/>
      <c r="I677" s="11"/>
      <c r="J677" s="11"/>
      <c r="L677" s="12"/>
    </row>
    <row r="678" spans="8:12" ht="14.25" customHeight="1" x14ac:dyDescent="0.3">
      <c r="H678" s="11"/>
      <c r="I678" s="11"/>
      <c r="J678" s="11"/>
      <c r="L678" s="12"/>
    </row>
    <row r="679" spans="8:12" ht="14.25" customHeight="1" x14ac:dyDescent="0.3">
      <c r="H679" s="11"/>
      <c r="I679" s="11"/>
      <c r="J679" s="11"/>
      <c r="L679" s="12"/>
    </row>
    <row r="680" spans="8:12" ht="14.25" customHeight="1" x14ac:dyDescent="0.3">
      <c r="H680" s="11"/>
      <c r="I680" s="11"/>
      <c r="J680" s="11"/>
      <c r="L680" s="12"/>
    </row>
    <row r="681" spans="8:12" ht="14.25" customHeight="1" x14ac:dyDescent="0.3">
      <c r="H681" s="11"/>
      <c r="I681" s="11"/>
      <c r="J681" s="11"/>
      <c r="L681" s="12"/>
    </row>
    <row r="682" spans="8:12" ht="14.25" customHeight="1" x14ac:dyDescent="0.3">
      <c r="H682" s="11"/>
      <c r="I682" s="11"/>
      <c r="J682" s="11"/>
      <c r="L682" s="12"/>
    </row>
    <row r="683" spans="8:12" ht="14.25" customHeight="1" x14ac:dyDescent="0.3">
      <c r="H683" s="11"/>
      <c r="I683" s="11"/>
      <c r="J683" s="11"/>
      <c r="L683" s="12"/>
    </row>
    <row r="684" spans="8:12" ht="14.25" customHeight="1" x14ac:dyDescent="0.3">
      <c r="H684" s="11"/>
      <c r="I684" s="11"/>
      <c r="J684" s="11"/>
      <c r="L684" s="12"/>
    </row>
    <row r="685" spans="8:12" ht="14.25" customHeight="1" x14ac:dyDescent="0.3">
      <c r="H685" s="11"/>
      <c r="I685" s="11"/>
      <c r="J685" s="11"/>
      <c r="L685" s="12"/>
    </row>
    <row r="686" spans="8:12" ht="14.25" customHeight="1" x14ac:dyDescent="0.3">
      <c r="H686" s="11"/>
      <c r="I686" s="11"/>
      <c r="J686" s="11"/>
      <c r="L686" s="12"/>
    </row>
    <row r="687" spans="8:12" ht="14.25" customHeight="1" x14ac:dyDescent="0.3">
      <c r="H687" s="11"/>
      <c r="I687" s="11"/>
      <c r="J687" s="11"/>
      <c r="L687" s="12"/>
    </row>
    <row r="688" spans="8:12" ht="14.25" customHeight="1" x14ac:dyDescent="0.3">
      <c r="H688" s="11"/>
      <c r="I688" s="11"/>
      <c r="J688" s="11"/>
      <c r="L688" s="12"/>
    </row>
    <row r="689" spans="8:12" ht="14.25" customHeight="1" x14ac:dyDescent="0.3">
      <c r="H689" s="11"/>
      <c r="I689" s="11"/>
      <c r="J689" s="11"/>
      <c r="L689" s="12"/>
    </row>
    <row r="690" spans="8:12" ht="14.25" customHeight="1" x14ac:dyDescent="0.3">
      <c r="H690" s="11"/>
      <c r="I690" s="11"/>
      <c r="J690" s="11"/>
      <c r="L690" s="12"/>
    </row>
    <row r="691" spans="8:12" ht="14.25" customHeight="1" x14ac:dyDescent="0.3">
      <c r="H691" s="11"/>
      <c r="I691" s="11"/>
      <c r="J691" s="11"/>
      <c r="L691" s="12"/>
    </row>
    <row r="692" spans="8:12" ht="14.25" customHeight="1" x14ac:dyDescent="0.3">
      <c r="H692" s="11"/>
      <c r="I692" s="11"/>
      <c r="J692" s="11"/>
      <c r="L692" s="12"/>
    </row>
    <row r="693" spans="8:12" ht="14.25" customHeight="1" x14ac:dyDescent="0.3">
      <c r="H693" s="11"/>
      <c r="I693" s="11"/>
      <c r="J693" s="11"/>
      <c r="L693" s="12"/>
    </row>
    <row r="694" spans="8:12" ht="14.25" customHeight="1" x14ac:dyDescent="0.3">
      <c r="H694" s="11"/>
      <c r="I694" s="11"/>
      <c r="J694" s="11"/>
      <c r="L694" s="12"/>
    </row>
    <row r="695" spans="8:12" ht="14.25" customHeight="1" x14ac:dyDescent="0.3">
      <c r="H695" s="11"/>
      <c r="I695" s="11"/>
      <c r="J695" s="11"/>
      <c r="L695" s="12"/>
    </row>
    <row r="696" spans="8:12" ht="14.25" customHeight="1" x14ac:dyDescent="0.3">
      <c r="H696" s="11"/>
      <c r="I696" s="11"/>
      <c r="J696" s="11"/>
      <c r="L696" s="12"/>
    </row>
    <row r="697" spans="8:12" ht="14.25" customHeight="1" x14ac:dyDescent="0.3">
      <c r="H697" s="11"/>
      <c r="I697" s="11"/>
      <c r="J697" s="11"/>
      <c r="L697" s="12"/>
    </row>
    <row r="698" spans="8:12" ht="14.25" customHeight="1" x14ac:dyDescent="0.3">
      <c r="H698" s="11"/>
      <c r="I698" s="11"/>
      <c r="J698" s="11"/>
      <c r="L698" s="12"/>
    </row>
    <row r="699" spans="8:12" ht="14.25" customHeight="1" x14ac:dyDescent="0.3">
      <c r="H699" s="11"/>
      <c r="I699" s="11"/>
      <c r="J699" s="11"/>
      <c r="L699" s="12"/>
    </row>
    <row r="700" spans="8:12" ht="14.25" customHeight="1" x14ac:dyDescent="0.3">
      <c r="H700" s="11"/>
      <c r="I700" s="11"/>
      <c r="J700" s="11"/>
      <c r="L700" s="12"/>
    </row>
    <row r="701" spans="8:12" ht="14.25" customHeight="1" x14ac:dyDescent="0.3">
      <c r="H701" s="11"/>
      <c r="I701" s="11"/>
      <c r="J701" s="11"/>
      <c r="L701" s="12"/>
    </row>
    <row r="702" spans="8:12" ht="14.25" customHeight="1" x14ac:dyDescent="0.3">
      <c r="H702" s="11"/>
      <c r="I702" s="11"/>
      <c r="J702" s="11"/>
      <c r="L702" s="12"/>
    </row>
    <row r="703" spans="8:12" ht="14.25" customHeight="1" x14ac:dyDescent="0.3">
      <c r="H703" s="11"/>
      <c r="I703" s="11"/>
      <c r="J703" s="11"/>
      <c r="L703" s="12"/>
    </row>
    <row r="704" spans="8:12" ht="14.25" customHeight="1" x14ac:dyDescent="0.3">
      <c r="H704" s="11"/>
      <c r="I704" s="11"/>
      <c r="J704" s="11"/>
      <c r="L704" s="12"/>
    </row>
    <row r="705" spans="8:12" ht="14.25" customHeight="1" x14ac:dyDescent="0.3">
      <c r="H705" s="11"/>
      <c r="I705" s="11"/>
      <c r="J705" s="11"/>
      <c r="L705" s="12"/>
    </row>
    <row r="706" spans="8:12" ht="14.25" customHeight="1" x14ac:dyDescent="0.3">
      <c r="H706" s="11"/>
      <c r="I706" s="11"/>
      <c r="J706" s="11"/>
      <c r="L706" s="12"/>
    </row>
    <row r="707" spans="8:12" ht="14.25" customHeight="1" x14ac:dyDescent="0.3">
      <c r="H707" s="11"/>
      <c r="I707" s="11"/>
      <c r="J707" s="11"/>
      <c r="L707" s="12"/>
    </row>
    <row r="708" spans="8:12" ht="14.25" customHeight="1" x14ac:dyDescent="0.3">
      <c r="H708" s="11"/>
      <c r="I708" s="11"/>
      <c r="J708" s="11"/>
      <c r="L708" s="12"/>
    </row>
    <row r="709" spans="8:12" ht="14.25" customHeight="1" x14ac:dyDescent="0.3">
      <c r="H709" s="11"/>
      <c r="I709" s="11"/>
      <c r="J709" s="11"/>
      <c r="L709" s="12"/>
    </row>
    <row r="710" spans="8:12" ht="14.25" customHeight="1" x14ac:dyDescent="0.3">
      <c r="H710" s="11"/>
      <c r="I710" s="11"/>
      <c r="J710" s="11"/>
      <c r="L710" s="12"/>
    </row>
    <row r="711" spans="8:12" ht="14.25" customHeight="1" x14ac:dyDescent="0.3">
      <c r="H711" s="11"/>
      <c r="I711" s="11"/>
      <c r="J711" s="11"/>
      <c r="L711" s="12"/>
    </row>
    <row r="712" spans="8:12" ht="14.25" customHeight="1" x14ac:dyDescent="0.3">
      <c r="H712" s="11"/>
      <c r="I712" s="11"/>
      <c r="J712" s="11"/>
      <c r="L712" s="12"/>
    </row>
    <row r="713" spans="8:12" ht="14.25" customHeight="1" x14ac:dyDescent="0.3">
      <c r="H713" s="11"/>
      <c r="I713" s="11"/>
      <c r="J713" s="11"/>
      <c r="L713" s="12"/>
    </row>
    <row r="714" spans="8:12" ht="14.25" customHeight="1" x14ac:dyDescent="0.3">
      <c r="H714" s="11"/>
      <c r="I714" s="11"/>
      <c r="J714" s="11"/>
      <c r="L714" s="12"/>
    </row>
    <row r="715" spans="8:12" ht="14.25" customHeight="1" x14ac:dyDescent="0.3">
      <c r="H715" s="11"/>
      <c r="I715" s="11"/>
      <c r="J715" s="11"/>
      <c r="L715" s="12"/>
    </row>
    <row r="716" spans="8:12" ht="14.25" customHeight="1" x14ac:dyDescent="0.3">
      <c r="H716" s="11"/>
      <c r="I716" s="11"/>
      <c r="J716" s="11"/>
      <c r="L716" s="12"/>
    </row>
    <row r="717" spans="8:12" ht="14.25" customHeight="1" x14ac:dyDescent="0.3">
      <c r="H717" s="11"/>
      <c r="I717" s="11"/>
      <c r="J717" s="11"/>
      <c r="L717" s="12"/>
    </row>
    <row r="718" spans="8:12" ht="14.25" customHeight="1" x14ac:dyDescent="0.3">
      <c r="H718" s="11"/>
      <c r="I718" s="11"/>
      <c r="J718" s="11"/>
      <c r="L718" s="12"/>
    </row>
    <row r="719" spans="8:12" ht="14.25" customHeight="1" x14ac:dyDescent="0.3">
      <c r="H719" s="11"/>
      <c r="I719" s="11"/>
      <c r="J719" s="11"/>
      <c r="L719" s="12"/>
    </row>
    <row r="720" spans="8:12" ht="14.25" customHeight="1" x14ac:dyDescent="0.3">
      <c r="H720" s="11"/>
      <c r="I720" s="11"/>
      <c r="J720" s="11"/>
      <c r="L720" s="12"/>
    </row>
    <row r="721" spans="8:12" ht="14.25" customHeight="1" x14ac:dyDescent="0.3">
      <c r="H721" s="11"/>
      <c r="I721" s="11"/>
      <c r="J721" s="11"/>
      <c r="L721" s="12"/>
    </row>
    <row r="722" spans="8:12" ht="14.25" customHeight="1" x14ac:dyDescent="0.3">
      <c r="H722" s="11"/>
      <c r="I722" s="11"/>
      <c r="J722" s="11"/>
      <c r="L722" s="12"/>
    </row>
    <row r="723" spans="8:12" ht="14.25" customHeight="1" x14ac:dyDescent="0.3">
      <c r="H723" s="11"/>
      <c r="I723" s="11"/>
      <c r="J723" s="11"/>
      <c r="L723" s="12"/>
    </row>
    <row r="724" spans="8:12" ht="14.25" customHeight="1" x14ac:dyDescent="0.3">
      <c r="H724" s="11"/>
      <c r="I724" s="11"/>
      <c r="J724" s="11"/>
      <c r="L724" s="12"/>
    </row>
    <row r="725" spans="8:12" ht="14.25" customHeight="1" x14ac:dyDescent="0.3">
      <c r="H725" s="11"/>
      <c r="I725" s="11"/>
      <c r="J725" s="11"/>
      <c r="L725" s="12"/>
    </row>
    <row r="726" spans="8:12" ht="14.25" customHeight="1" x14ac:dyDescent="0.3">
      <c r="H726" s="11"/>
      <c r="I726" s="11"/>
      <c r="J726" s="11"/>
      <c r="L726" s="12"/>
    </row>
    <row r="727" spans="8:12" ht="14.25" customHeight="1" x14ac:dyDescent="0.3">
      <c r="H727" s="11"/>
      <c r="I727" s="11"/>
      <c r="J727" s="11"/>
      <c r="L727" s="12"/>
    </row>
    <row r="728" spans="8:12" ht="14.25" customHeight="1" x14ac:dyDescent="0.3">
      <c r="H728" s="11"/>
      <c r="I728" s="11"/>
      <c r="J728" s="11"/>
      <c r="L728" s="12"/>
    </row>
    <row r="729" spans="8:12" ht="14.25" customHeight="1" x14ac:dyDescent="0.3">
      <c r="H729" s="11"/>
      <c r="I729" s="11"/>
      <c r="J729" s="11"/>
      <c r="L729" s="12"/>
    </row>
    <row r="730" spans="8:12" ht="14.25" customHeight="1" x14ac:dyDescent="0.3">
      <c r="H730" s="11"/>
      <c r="I730" s="11"/>
      <c r="J730" s="11"/>
      <c r="L730" s="12"/>
    </row>
    <row r="731" spans="8:12" ht="14.25" customHeight="1" x14ac:dyDescent="0.3">
      <c r="H731" s="11"/>
      <c r="I731" s="11"/>
      <c r="J731" s="11"/>
      <c r="L731" s="12"/>
    </row>
    <row r="732" spans="8:12" ht="14.25" customHeight="1" x14ac:dyDescent="0.3">
      <c r="H732" s="11"/>
      <c r="I732" s="11"/>
      <c r="J732" s="11"/>
      <c r="L732" s="12"/>
    </row>
    <row r="733" spans="8:12" ht="14.25" customHeight="1" x14ac:dyDescent="0.3">
      <c r="H733" s="11"/>
      <c r="I733" s="11"/>
      <c r="J733" s="11"/>
      <c r="L733" s="12"/>
    </row>
    <row r="734" spans="8:12" ht="14.25" customHeight="1" x14ac:dyDescent="0.3">
      <c r="H734" s="11"/>
      <c r="I734" s="11"/>
      <c r="J734" s="11"/>
      <c r="L734" s="12"/>
    </row>
    <row r="735" spans="8:12" ht="14.25" customHeight="1" x14ac:dyDescent="0.3">
      <c r="H735" s="11"/>
      <c r="I735" s="11"/>
      <c r="J735" s="11"/>
      <c r="L735" s="12"/>
    </row>
    <row r="736" spans="8:12" ht="14.25" customHeight="1" x14ac:dyDescent="0.3">
      <c r="H736" s="11"/>
      <c r="I736" s="11"/>
      <c r="J736" s="11"/>
      <c r="L736" s="12"/>
    </row>
    <row r="737" spans="8:12" ht="14.25" customHeight="1" x14ac:dyDescent="0.3">
      <c r="H737" s="11"/>
      <c r="I737" s="11"/>
      <c r="J737" s="11"/>
      <c r="L737" s="12"/>
    </row>
    <row r="738" spans="8:12" ht="14.25" customHeight="1" x14ac:dyDescent="0.3">
      <c r="H738" s="11"/>
      <c r="I738" s="11"/>
      <c r="J738" s="11"/>
      <c r="L738" s="12"/>
    </row>
    <row r="739" spans="8:12" ht="14.25" customHeight="1" x14ac:dyDescent="0.3">
      <c r="H739" s="11"/>
      <c r="I739" s="11"/>
      <c r="J739" s="11"/>
      <c r="L739" s="12"/>
    </row>
    <row r="740" spans="8:12" ht="14.25" customHeight="1" x14ac:dyDescent="0.3">
      <c r="H740" s="11"/>
      <c r="I740" s="11"/>
      <c r="J740" s="11"/>
      <c r="L740" s="12"/>
    </row>
    <row r="741" spans="8:12" ht="14.25" customHeight="1" x14ac:dyDescent="0.3">
      <c r="H741" s="11"/>
      <c r="I741" s="11"/>
      <c r="J741" s="11"/>
      <c r="L741" s="12"/>
    </row>
    <row r="742" spans="8:12" ht="14.25" customHeight="1" x14ac:dyDescent="0.3">
      <c r="H742" s="11"/>
      <c r="I742" s="11"/>
      <c r="J742" s="11"/>
      <c r="L742" s="12"/>
    </row>
    <row r="743" spans="8:12" ht="14.25" customHeight="1" x14ac:dyDescent="0.3">
      <c r="H743" s="11"/>
      <c r="I743" s="11"/>
      <c r="J743" s="11"/>
      <c r="L743" s="12"/>
    </row>
    <row r="744" spans="8:12" ht="14.25" customHeight="1" x14ac:dyDescent="0.3">
      <c r="H744" s="11"/>
      <c r="I744" s="11"/>
      <c r="J744" s="11"/>
      <c r="L744" s="12"/>
    </row>
    <row r="745" spans="8:12" ht="14.25" customHeight="1" x14ac:dyDescent="0.3">
      <c r="H745" s="11"/>
      <c r="I745" s="11"/>
      <c r="J745" s="11"/>
      <c r="L745" s="12"/>
    </row>
    <row r="746" spans="8:12" ht="14.25" customHeight="1" x14ac:dyDescent="0.3">
      <c r="H746" s="11"/>
      <c r="I746" s="11"/>
      <c r="J746" s="11"/>
      <c r="L746" s="12"/>
    </row>
    <row r="747" spans="8:12" ht="14.25" customHeight="1" x14ac:dyDescent="0.3">
      <c r="H747" s="11"/>
      <c r="I747" s="11"/>
      <c r="J747" s="11"/>
      <c r="L747" s="12"/>
    </row>
    <row r="748" spans="8:12" ht="14.25" customHeight="1" x14ac:dyDescent="0.3">
      <c r="H748" s="11"/>
      <c r="I748" s="11"/>
      <c r="J748" s="11"/>
      <c r="L748" s="12"/>
    </row>
    <row r="749" spans="8:12" ht="14.25" customHeight="1" x14ac:dyDescent="0.3">
      <c r="H749" s="11"/>
      <c r="I749" s="11"/>
      <c r="J749" s="11"/>
      <c r="L749" s="12"/>
    </row>
    <row r="750" spans="8:12" ht="14.25" customHeight="1" x14ac:dyDescent="0.3">
      <c r="H750" s="11"/>
      <c r="I750" s="11"/>
      <c r="J750" s="11"/>
      <c r="L750" s="12"/>
    </row>
    <row r="751" spans="8:12" ht="14.25" customHeight="1" x14ac:dyDescent="0.3">
      <c r="H751" s="11"/>
      <c r="I751" s="11"/>
      <c r="J751" s="11"/>
      <c r="L751" s="12"/>
    </row>
    <row r="752" spans="8:12" ht="14.25" customHeight="1" x14ac:dyDescent="0.3">
      <c r="H752" s="11"/>
      <c r="I752" s="11"/>
      <c r="J752" s="11"/>
      <c r="L752" s="12"/>
    </row>
    <row r="753" spans="8:12" ht="14.25" customHeight="1" x14ac:dyDescent="0.3">
      <c r="H753" s="11"/>
      <c r="I753" s="11"/>
      <c r="J753" s="11"/>
      <c r="L753" s="12"/>
    </row>
    <row r="754" spans="8:12" ht="14.25" customHeight="1" x14ac:dyDescent="0.3">
      <c r="H754" s="11"/>
      <c r="I754" s="11"/>
      <c r="J754" s="11"/>
      <c r="L754" s="12"/>
    </row>
    <row r="755" spans="8:12" ht="14.25" customHeight="1" x14ac:dyDescent="0.3">
      <c r="H755" s="11"/>
      <c r="I755" s="11"/>
      <c r="J755" s="11"/>
      <c r="L755" s="12"/>
    </row>
    <row r="756" spans="8:12" ht="14.25" customHeight="1" x14ac:dyDescent="0.3">
      <c r="H756" s="11"/>
      <c r="I756" s="11"/>
      <c r="J756" s="11"/>
      <c r="L756" s="12"/>
    </row>
    <row r="757" spans="8:12" ht="14.25" customHeight="1" x14ac:dyDescent="0.3">
      <c r="H757" s="11"/>
      <c r="I757" s="11"/>
      <c r="J757" s="11"/>
      <c r="L757" s="12"/>
    </row>
    <row r="758" spans="8:12" ht="14.25" customHeight="1" x14ac:dyDescent="0.3">
      <c r="H758" s="11"/>
      <c r="I758" s="11"/>
      <c r="J758" s="11"/>
      <c r="L758" s="12"/>
    </row>
    <row r="759" spans="8:12" ht="14.25" customHeight="1" x14ac:dyDescent="0.3">
      <c r="H759" s="11"/>
      <c r="I759" s="11"/>
      <c r="J759" s="11"/>
      <c r="L759" s="12"/>
    </row>
    <row r="760" spans="8:12" ht="14.25" customHeight="1" x14ac:dyDescent="0.3">
      <c r="H760" s="11"/>
      <c r="I760" s="11"/>
      <c r="J760" s="11"/>
      <c r="L760" s="12"/>
    </row>
    <row r="761" spans="8:12" ht="14.25" customHeight="1" x14ac:dyDescent="0.3">
      <c r="H761" s="11"/>
      <c r="I761" s="11"/>
      <c r="J761" s="11"/>
      <c r="L761" s="12"/>
    </row>
    <row r="762" spans="8:12" ht="14.25" customHeight="1" x14ac:dyDescent="0.3">
      <c r="H762" s="11"/>
      <c r="I762" s="11"/>
      <c r="J762" s="11"/>
      <c r="L762" s="12"/>
    </row>
    <row r="763" spans="8:12" ht="14.25" customHeight="1" x14ac:dyDescent="0.3">
      <c r="H763" s="11"/>
      <c r="I763" s="11"/>
      <c r="J763" s="11"/>
      <c r="L763" s="12"/>
    </row>
    <row r="764" spans="8:12" ht="14.25" customHeight="1" x14ac:dyDescent="0.3">
      <c r="H764" s="11"/>
      <c r="I764" s="11"/>
      <c r="J764" s="11"/>
      <c r="L764" s="12"/>
    </row>
    <row r="765" spans="8:12" ht="14.25" customHeight="1" x14ac:dyDescent="0.3">
      <c r="H765" s="11"/>
      <c r="I765" s="11"/>
      <c r="J765" s="11"/>
      <c r="L765" s="12"/>
    </row>
    <row r="766" spans="8:12" ht="14.25" customHeight="1" x14ac:dyDescent="0.3">
      <c r="H766" s="11"/>
      <c r="I766" s="11"/>
      <c r="J766" s="11"/>
      <c r="L766" s="12"/>
    </row>
    <row r="767" spans="8:12" ht="14.25" customHeight="1" x14ac:dyDescent="0.3">
      <c r="H767" s="11"/>
      <c r="I767" s="11"/>
      <c r="J767" s="11"/>
      <c r="L767" s="12"/>
    </row>
    <row r="768" spans="8:12" ht="14.25" customHeight="1" x14ac:dyDescent="0.3">
      <c r="H768" s="11"/>
      <c r="I768" s="11"/>
      <c r="J768" s="11"/>
      <c r="L768" s="12"/>
    </row>
    <row r="769" spans="8:12" ht="14.25" customHeight="1" x14ac:dyDescent="0.3">
      <c r="H769" s="11"/>
      <c r="I769" s="11"/>
      <c r="J769" s="11"/>
      <c r="L769" s="12"/>
    </row>
    <row r="770" spans="8:12" ht="14.25" customHeight="1" x14ac:dyDescent="0.3">
      <c r="H770" s="11"/>
      <c r="I770" s="11"/>
      <c r="J770" s="11"/>
      <c r="L770" s="12"/>
    </row>
    <row r="771" spans="8:12" ht="14.25" customHeight="1" x14ac:dyDescent="0.3">
      <c r="H771" s="11"/>
      <c r="I771" s="11"/>
      <c r="J771" s="11"/>
      <c r="L771" s="12"/>
    </row>
    <row r="772" spans="8:12" ht="14.25" customHeight="1" x14ac:dyDescent="0.3">
      <c r="H772" s="11"/>
      <c r="I772" s="11"/>
      <c r="J772" s="11"/>
      <c r="L772" s="12"/>
    </row>
    <row r="773" spans="8:12" ht="14.25" customHeight="1" x14ac:dyDescent="0.3">
      <c r="H773" s="11"/>
      <c r="I773" s="11"/>
      <c r="J773" s="11"/>
      <c r="L773" s="12"/>
    </row>
    <row r="774" spans="8:12" ht="14.25" customHeight="1" x14ac:dyDescent="0.3">
      <c r="H774" s="11"/>
      <c r="I774" s="11"/>
      <c r="J774" s="11"/>
      <c r="L774" s="12"/>
    </row>
    <row r="775" spans="8:12" ht="14.25" customHeight="1" x14ac:dyDescent="0.3">
      <c r="H775" s="11"/>
      <c r="I775" s="11"/>
      <c r="J775" s="11"/>
      <c r="L775" s="12"/>
    </row>
    <row r="776" spans="8:12" ht="14.25" customHeight="1" x14ac:dyDescent="0.3">
      <c r="H776" s="11"/>
      <c r="I776" s="11"/>
      <c r="J776" s="11"/>
      <c r="L776" s="12"/>
    </row>
    <row r="777" spans="8:12" ht="14.25" customHeight="1" x14ac:dyDescent="0.3">
      <c r="H777" s="11"/>
      <c r="I777" s="11"/>
      <c r="J777" s="11"/>
      <c r="L777" s="12"/>
    </row>
    <row r="778" spans="8:12" ht="14.25" customHeight="1" x14ac:dyDescent="0.3">
      <c r="H778" s="11"/>
      <c r="I778" s="11"/>
      <c r="J778" s="11"/>
      <c r="L778" s="12"/>
    </row>
    <row r="779" spans="8:12" ht="14.25" customHeight="1" x14ac:dyDescent="0.3">
      <c r="H779" s="11"/>
      <c r="I779" s="11"/>
      <c r="J779" s="11"/>
      <c r="L779" s="12"/>
    </row>
    <row r="780" spans="8:12" ht="14.25" customHeight="1" x14ac:dyDescent="0.3">
      <c r="H780" s="11"/>
      <c r="I780" s="11"/>
      <c r="J780" s="11"/>
      <c r="L780" s="12"/>
    </row>
    <row r="781" spans="8:12" ht="14.25" customHeight="1" x14ac:dyDescent="0.3">
      <c r="H781" s="11"/>
      <c r="I781" s="11"/>
      <c r="J781" s="11"/>
      <c r="L781" s="12"/>
    </row>
    <row r="782" spans="8:12" ht="14.25" customHeight="1" x14ac:dyDescent="0.3">
      <c r="H782" s="11"/>
      <c r="I782" s="11"/>
      <c r="J782" s="11"/>
      <c r="L782" s="12"/>
    </row>
    <row r="783" spans="8:12" ht="14.25" customHeight="1" x14ac:dyDescent="0.3">
      <c r="H783" s="11"/>
      <c r="I783" s="11"/>
      <c r="J783" s="11"/>
      <c r="L783" s="12"/>
    </row>
    <row r="784" spans="8:12" ht="14.25" customHeight="1" x14ac:dyDescent="0.3">
      <c r="H784" s="11"/>
      <c r="I784" s="11"/>
      <c r="J784" s="11"/>
      <c r="L784" s="12"/>
    </row>
    <row r="785" spans="8:12" ht="14.25" customHeight="1" x14ac:dyDescent="0.3">
      <c r="H785" s="11"/>
      <c r="I785" s="11"/>
      <c r="J785" s="11"/>
      <c r="L785" s="12"/>
    </row>
    <row r="786" spans="8:12" ht="14.25" customHeight="1" x14ac:dyDescent="0.3">
      <c r="H786" s="11"/>
      <c r="I786" s="11"/>
      <c r="J786" s="11"/>
      <c r="L786" s="12"/>
    </row>
    <row r="787" spans="8:12" ht="14.25" customHeight="1" x14ac:dyDescent="0.3">
      <c r="H787" s="11"/>
      <c r="I787" s="11"/>
      <c r="J787" s="11"/>
      <c r="L787" s="12"/>
    </row>
    <row r="788" spans="8:12" ht="14.25" customHeight="1" x14ac:dyDescent="0.3">
      <c r="H788" s="11"/>
      <c r="I788" s="11"/>
      <c r="J788" s="11"/>
      <c r="L788" s="12"/>
    </row>
    <row r="789" spans="8:12" ht="14.25" customHeight="1" x14ac:dyDescent="0.3">
      <c r="H789" s="11"/>
      <c r="I789" s="11"/>
      <c r="J789" s="11"/>
      <c r="L789" s="12"/>
    </row>
    <row r="790" spans="8:12" ht="14.25" customHeight="1" x14ac:dyDescent="0.3">
      <c r="H790" s="11"/>
      <c r="I790" s="11"/>
      <c r="J790" s="11"/>
      <c r="L790" s="12"/>
    </row>
    <row r="791" spans="8:12" ht="14.25" customHeight="1" x14ac:dyDescent="0.3">
      <c r="H791" s="11"/>
      <c r="I791" s="11"/>
      <c r="J791" s="11"/>
      <c r="L791" s="12"/>
    </row>
    <row r="792" spans="8:12" ht="14.25" customHeight="1" x14ac:dyDescent="0.3">
      <c r="H792" s="11"/>
      <c r="I792" s="11"/>
      <c r="J792" s="11"/>
      <c r="L792" s="12"/>
    </row>
    <row r="793" spans="8:12" ht="14.25" customHeight="1" x14ac:dyDescent="0.3">
      <c r="H793" s="11"/>
      <c r="I793" s="11"/>
      <c r="J793" s="11"/>
      <c r="L793" s="12"/>
    </row>
    <row r="794" spans="8:12" ht="14.25" customHeight="1" x14ac:dyDescent="0.3">
      <c r="H794" s="11"/>
      <c r="I794" s="11"/>
      <c r="J794" s="11"/>
      <c r="L794" s="12"/>
    </row>
    <row r="795" spans="8:12" ht="14.25" customHeight="1" x14ac:dyDescent="0.3">
      <c r="H795" s="11"/>
      <c r="I795" s="11"/>
      <c r="J795" s="11"/>
      <c r="L795" s="12"/>
    </row>
    <row r="796" spans="8:12" ht="14.25" customHeight="1" x14ac:dyDescent="0.3">
      <c r="H796" s="11"/>
      <c r="I796" s="11"/>
      <c r="J796" s="11"/>
      <c r="L796" s="12"/>
    </row>
    <row r="797" spans="8:12" ht="14.25" customHeight="1" x14ac:dyDescent="0.3">
      <c r="H797" s="11"/>
      <c r="I797" s="11"/>
      <c r="J797" s="11"/>
      <c r="L797" s="12"/>
    </row>
    <row r="798" spans="8:12" ht="14.25" customHeight="1" x14ac:dyDescent="0.3">
      <c r="H798" s="11"/>
      <c r="I798" s="11"/>
      <c r="J798" s="11"/>
      <c r="L798" s="12"/>
    </row>
    <row r="799" spans="8:12" ht="14.25" customHeight="1" x14ac:dyDescent="0.3">
      <c r="H799" s="11"/>
      <c r="I799" s="11"/>
      <c r="J799" s="11"/>
      <c r="L799" s="12"/>
    </row>
    <row r="800" spans="8:12" ht="14.25" customHeight="1" x14ac:dyDescent="0.3">
      <c r="H800" s="11"/>
      <c r="I800" s="11"/>
      <c r="J800" s="11"/>
      <c r="L800" s="12"/>
    </row>
    <row r="801" spans="8:12" ht="14.25" customHeight="1" x14ac:dyDescent="0.3">
      <c r="H801" s="11"/>
      <c r="I801" s="11"/>
      <c r="J801" s="11"/>
      <c r="L801" s="12"/>
    </row>
    <row r="802" spans="8:12" ht="14.25" customHeight="1" x14ac:dyDescent="0.3">
      <c r="H802" s="11"/>
      <c r="I802" s="11"/>
      <c r="J802" s="11"/>
      <c r="L802" s="12"/>
    </row>
    <row r="803" spans="8:12" ht="14.25" customHeight="1" x14ac:dyDescent="0.3">
      <c r="H803" s="11"/>
      <c r="I803" s="11"/>
      <c r="J803" s="11"/>
      <c r="L803" s="12"/>
    </row>
    <row r="804" spans="8:12" ht="14.25" customHeight="1" x14ac:dyDescent="0.3">
      <c r="H804" s="11"/>
      <c r="I804" s="11"/>
      <c r="J804" s="11"/>
      <c r="L804" s="12"/>
    </row>
    <row r="805" spans="8:12" ht="14.25" customHeight="1" x14ac:dyDescent="0.3">
      <c r="H805" s="11"/>
      <c r="I805" s="11"/>
      <c r="J805" s="11"/>
      <c r="L805" s="12"/>
    </row>
    <row r="806" spans="8:12" ht="14.25" customHeight="1" x14ac:dyDescent="0.3">
      <c r="H806" s="11"/>
      <c r="I806" s="11"/>
      <c r="J806" s="11"/>
      <c r="L806" s="12"/>
    </row>
    <row r="807" spans="8:12" ht="14.25" customHeight="1" x14ac:dyDescent="0.3">
      <c r="H807" s="11"/>
      <c r="I807" s="11"/>
      <c r="J807" s="11"/>
      <c r="L807" s="12"/>
    </row>
    <row r="808" spans="8:12" ht="14.25" customHeight="1" x14ac:dyDescent="0.3">
      <c r="H808" s="11"/>
      <c r="I808" s="11"/>
      <c r="J808" s="11"/>
      <c r="L808" s="12"/>
    </row>
    <row r="809" spans="8:12" ht="14.25" customHeight="1" x14ac:dyDescent="0.3">
      <c r="H809" s="11"/>
      <c r="I809" s="11"/>
      <c r="J809" s="11"/>
      <c r="L809" s="12"/>
    </row>
    <row r="810" spans="8:12" ht="14.25" customHeight="1" x14ac:dyDescent="0.3">
      <c r="H810" s="11"/>
      <c r="I810" s="11"/>
      <c r="J810" s="11"/>
      <c r="L810" s="12"/>
    </row>
    <row r="811" spans="8:12" ht="14.25" customHeight="1" x14ac:dyDescent="0.3">
      <c r="H811" s="11"/>
      <c r="I811" s="11"/>
      <c r="J811" s="11"/>
      <c r="L811" s="12"/>
    </row>
    <row r="812" spans="8:12" ht="14.25" customHeight="1" x14ac:dyDescent="0.3">
      <c r="H812" s="11"/>
      <c r="I812" s="11"/>
      <c r="J812" s="11"/>
      <c r="L812" s="12"/>
    </row>
    <row r="813" spans="8:12" ht="14.25" customHeight="1" x14ac:dyDescent="0.3">
      <c r="H813" s="11"/>
      <c r="I813" s="11"/>
      <c r="J813" s="11"/>
      <c r="L813" s="12"/>
    </row>
    <row r="814" spans="8:12" ht="14.25" customHeight="1" x14ac:dyDescent="0.3">
      <c r="H814" s="11"/>
      <c r="I814" s="11"/>
      <c r="J814" s="11"/>
      <c r="L814" s="12"/>
    </row>
    <row r="815" spans="8:12" ht="14.25" customHeight="1" x14ac:dyDescent="0.3">
      <c r="H815" s="11"/>
      <c r="I815" s="11"/>
      <c r="J815" s="11"/>
      <c r="L815" s="12"/>
    </row>
    <row r="816" spans="8:12" ht="14.25" customHeight="1" x14ac:dyDescent="0.3">
      <c r="H816" s="11"/>
      <c r="I816" s="11"/>
      <c r="J816" s="11"/>
      <c r="L816" s="12"/>
    </row>
    <row r="817" spans="8:12" ht="14.25" customHeight="1" x14ac:dyDescent="0.3">
      <c r="H817" s="11"/>
      <c r="I817" s="11"/>
      <c r="J817" s="11"/>
      <c r="L817" s="12"/>
    </row>
    <row r="818" spans="8:12" ht="14.25" customHeight="1" x14ac:dyDescent="0.3">
      <c r="H818" s="11"/>
      <c r="I818" s="11"/>
      <c r="J818" s="11"/>
      <c r="L818" s="12"/>
    </row>
    <row r="819" spans="8:12" ht="14.25" customHeight="1" x14ac:dyDescent="0.3">
      <c r="H819" s="11"/>
      <c r="I819" s="11"/>
      <c r="J819" s="11"/>
      <c r="L819" s="12"/>
    </row>
    <row r="820" spans="8:12" ht="14.25" customHeight="1" x14ac:dyDescent="0.3">
      <c r="H820" s="11"/>
      <c r="I820" s="11"/>
      <c r="J820" s="11"/>
      <c r="L820" s="12"/>
    </row>
    <row r="821" spans="8:12" ht="14.25" customHeight="1" x14ac:dyDescent="0.3">
      <c r="H821" s="11"/>
      <c r="I821" s="11"/>
      <c r="J821" s="11"/>
      <c r="L821" s="12"/>
    </row>
    <row r="822" spans="8:12" ht="14.25" customHeight="1" x14ac:dyDescent="0.3">
      <c r="H822" s="11"/>
      <c r="I822" s="11"/>
      <c r="J822" s="11"/>
      <c r="L822" s="12"/>
    </row>
    <row r="823" spans="8:12" ht="14.25" customHeight="1" x14ac:dyDescent="0.3">
      <c r="H823" s="11"/>
      <c r="I823" s="11"/>
      <c r="J823" s="11"/>
      <c r="L823" s="12"/>
    </row>
    <row r="824" spans="8:12" ht="14.25" customHeight="1" x14ac:dyDescent="0.3">
      <c r="H824" s="11"/>
      <c r="I824" s="11"/>
      <c r="J824" s="11"/>
      <c r="L824" s="12"/>
    </row>
    <row r="825" spans="8:12" ht="14.25" customHeight="1" x14ac:dyDescent="0.3">
      <c r="H825" s="11"/>
      <c r="I825" s="11"/>
      <c r="J825" s="11"/>
      <c r="L825" s="12"/>
    </row>
    <row r="826" spans="8:12" ht="14.25" customHeight="1" x14ac:dyDescent="0.3">
      <c r="H826" s="11"/>
      <c r="I826" s="11"/>
      <c r="J826" s="11"/>
      <c r="L826" s="12"/>
    </row>
    <row r="827" spans="8:12" ht="14.25" customHeight="1" x14ac:dyDescent="0.3">
      <c r="H827" s="11"/>
      <c r="I827" s="11"/>
      <c r="J827" s="11"/>
      <c r="L827" s="12"/>
    </row>
    <row r="828" spans="8:12" ht="14.25" customHeight="1" x14ac:dyDescent="0.3">
      <c r="H828" s="11"/>
      <c r="I828" s="11"/>
      <c r="J828" s="11"/>
      <c r="L828" s="12"/>
    </row>
    <row r="829" spans="8:12" ht="14.25" customHeight="1" x14ac:dyDescent="0.3">
      <c r="H829" s="11"/>
      <c r="I829" s="11"/>
      <c r="J829" s="11"/>
      <c r="L829" s="12"/>
    </row>
    <row r="830" spans="8:12" ht="14.25" customHeight="1" x14ac:dyDescent="0.3">
      <c r="H830" s="11"/>
      <c r="I830" s="11"/>
      <c r="J830" s="11"/>
      <c r="L830" s="12"/>
    </row>
    <row r="831" spans="8:12" ht="14.25" customHeight="1" x14ac:dyDescent="0.3">
      <c r="H831" s="11"/>
      <c r="I831" s="11"/>
      <c r="J831" s="11"/>
      <c r="L831" s="12"/>
    </row>
    <row r="832" spans="8:12" ht="14.25" customHeight="1" x14ac:dyDescent="0.3">
      <c r="H832" s="11"/>
      <c r="I832" s="11"/>
      <c r="J832" s="11"/>
      <c r="L832" s="12"/>
    </row>
    <row r="833" spans="8:12" ht="14.25" customHeight="1" x14ac:dyDescent="0.3">
      <c r="H833" s="11"/>
      <c r="I833" s="11"/>
      <c r="J833" s="11"/>
      <c r="L833" s="12"/>
    </row>
    <row r="834" spans="8:12" ht="14.25" customHeight="1" x14ac:dyDescent="0.3">
      <c r="H834" s="11"/>
      <c r="I834" s="11"/>
      <c r="J834" s="11"/>
      <c r="L834" s="12"/>
    </row>
    <row r="835" spans="8:12" ht="14.25" customHeight="1" x14ac:dyDescent="0.3">
      <c r="H835" s="11"/>
      <c r="I835" s="11"/>
      <c r="J835" s="11"/>
      <c r="L835" s="12"/>
    </row>
    <row r="836" spans="8:12" ht="14.25" customHeight="1" x14ac:dyDescent="0.3">
      <c r="H836" s="11"/>
      <c r="I836" s="11"/>
      <c r="J836" s="11"/>
      <c r="L836" s="12"/>
    </row>
    <row r="837" spans="8:12" ht="14.25" customHeight="1" x14ac:dyDescent="0.3">
      <c r="H837" s="11"/>
      <c r="I837" s="11"/>
      <c r="J837" s="11"/>
      <c r="L837" s="12"/>
    </row>
    <row r="838" spans="8:12" ht="14.25" customHeight="1" x14ac:dyDescent="0.3">
      <c r="H838" s="11"/>
      <c r="I838" s="11"/>
      <c r="J838" s="11"/>
      <c r="L838" s="12"/>
    </row>
    <row r="839" spans="8:12" ht="14.25" customHeight="1" x14ac:dyDescent="0.3">
      <c r="H839" s="11"/>
      <c r="I839" s="11"/>
      <c r="J839" s="11"/>
      <c r="L839" s="12"/>
    </row>
    <row r="840" spans="8:12" ht="14.25" customHeight="1" x14ac:dyDescent="0.3">
      <c r="H840" s="11"/>
      <c r="I840" s="11"/>
      <c r="J840" s="11"/>
      <c r="L840" s="12"/>
    </row>
    <row r="841" spans="8:12" ht="14.25" customHeight="1" x14ac:dyDescent="0.3">
      <c r="H841" s="11"/>
      <c r="I841" s="11"/>
      <c r="J841" s="11"/>
      <c r="L841" s="12"/>
    </row>
    <row r="842" spans="8:12" ht="14.25" customHeight="1" x14ac:dyDescent="0.3">
      <c r="H842" s="11"/>
      <c r="I842" s="11"/>
      <c r="J842" s="11"/>
      <c r="L842" s="12"/>
    </row>
    <row r="843" spans="8:12" ht="14.25" customHeight="1" x14ac:dyDescent="0.3">
      <c r="H843" s="11"/>
      <c r="I843" s="11"/>
      <c r="J843" s="11"/>
      <c r="L843" s="12"/>
    </row>
    <row r="844" spans="8:12" ht="14.25" customHeight="1" x14ac:dyDescent="0.3">
      <c r="H844" s="11"/>
      <c r="I844" s="11"/>
      <c r="J844" s="11"/>
      <c r="L844" s="12"/>
    </row>
    <row r="845" spans="8:12" ht="14.25" customHeight="1" x14ac:dyDescent="0.3">
      <c r="H845" s="11"/>
      <c r="I845" s="11"/>
      <c r="J845" s="11"/>
      <c r="L845" s="12"/>
    </row>
    <row r="846" spans="8:12" ht="14.25" customHeight="1" x14ac:dyDescent="0.3">
      <c r="H846" s="11"/>
      <c r="I846" s="11"/>
      <c r="J846" s="11"/>
      <c r="L846" s="12"/>
    </row>
    <row r="847" spans="8:12" ht="14.25" customHeight="1" x14ac:dyDescent="0.3">
      <c r="H847" s="11"/>
      <c r="I847" s="11"/>
      <c r="J847" s="11"/>
      <c r="L847" s="12"/>
    </row>
    <row r="848" spans="8:12" ht="14.25" customHeight="1" x14ac:dyDescent="0.3">
      <c r="H848" s="11"/>
      <c r="I848" s="11"/>
      <c r="J848" s="11"/>
      <c r="L848" s="12"/>
    </row>
    <row r="849" spans="8:12" ht="14.25" customHeight="1" x14ac:dyDescent="0.3">
      <c r="H849" s="11"/>
      <c r="I849" s="11"/>
      <c r="J849" s="11"/>
      <c r="L849" s="12"/>
    </row>
    <row r="850" spans="8:12" ht="14.25" customHeight="1" x14ac:dyDescent="0.3">
      <c r="H850" s="11"/>
      <c r="I850" s="11"/>
      <c r="J850" s="11"/>
      <c r="L850" s="12"/>
    </row>
    <row r="851" spans="8:12" ht="14.25" customHeight="1" x14ac:dyDescent="0.3">
      <c r="H851" s="11"/>
      <c r="I851" s="11"/>
      <c r="J851" s="11"/>
      <c r="L851" s="12"/>
    </row>
    <row r="852" spans="8:12" ht="14.25" customHeight="1" x14ac:dyDescent="0.3">
      <c r="H852" s="11"/>
      <c r="I852" s="11"/>
      <c r="J852" s="11"/>
      <c r="L852" s="12"/>
    </row>
    <row r="853" spans="8:12" ht="14.25" customHeight="1" x14ac:dyDescent="0.3">
      <c r="H853" s="11"/>
      <c r="I853" s="11"/>
      <c r="J853" s="11"/>
      <c r="L853" s="12"/>
    </row>
    <row r="854" spans="8:12" ht="14.25" customHeight="1" x14ac:dyDescent="0.3">
      <c r="H854" s="11"/>
      <c r="I854" s="11"/>
      <c r="J854" s="11"/>
      <c r="L854" s="12"/>
    </row>
    <row r="855" spans="8:12" ht="14.25" customHeight="1" x14ac:dyDescent="0.3">
      <c r="H855" s="11"/>
      <c r="I855" s="11"/>
      <c r="J855" s="11"/>
      <c r="L855" s="12"/>
    </row>
    <row r="856" spans="8:12" ht="14.25" customHeight="1" x14ac:dyDescent="0.3">
      <c r="H856" s="11"/>
      <c r="I856" s="11"/>
      <c r="J856" s="11"/>
      <c r="L856" s="12"/>
    </row>
    <row r="857" spans="8:12" ht="14.25" customHeight="1" x14ac:dyDescent="0.3">
      <c r="H857" s="11"/>
      <c r="I857" s="11"/>
      <c r="J857" s="11"/>
      <c r="L857" s="12"/>
    </row>
    <row r="858" spans="8:12" ht="14.25" customHeight="1" x14ac:dyDescent="0.3">
      <c r="H858" s="11"/>
      <c r="I858" s="11"/>
      <c r="J858" s="11"/>
      <c r="L858" s="12"/>
    </row>
    <row r="859" spans="8:12" ht="14.25" customHeight="1" x14ac:dyDescent="0.3">
      <c r="H859" s="11"/>
      <c r="I859" s="11"/>
      <c r="J859" s="11"/>
      <c r="L859" s="12"/>
    </row>
    <row r="860" spans="8:12" ht="14.25" customHeight="1" x14ac:dyDescent="0.3">
      <c r="H860" s="11"/>
      <c r="I860" s="11"/>
      <c r="J860" s="11"/>
      <c r="L860" s="12"/>
    </row>
    <row r="861" spans="8:12" ht="14.25" customHeight="1" x14ac:dyDescent="0.3">
      <c r="H861" s="11"/>
      <c r="I861" s="11"/>
      <c r="J861" s="11"/>
      <c r="L861" s="12"/>
    </row>
    <row r="862" spans="8:12" ht="14.25" customHeight="1" x14ac:dyDescent="0.3">
      <c r="H862" s="11"/>
      <c r="I862" s="11"/>
      <c r="J862" s="11"/>
      <c r="L862" s="12"/>
    </row>
    <row r="863" spans="8:12" ht="14.25" customHeight="1" x14ac:dyDescent="0.3">
      <c r="H863" s="11"/>
      <c r="I863" s="11"/>
      <c r="J863" s="11"/>
      <c r="L863" s="12"/>
    </row>
    <row r="864" spans="8:12" ht="14.25" customHeight="1" x14ac:dyDescent="0.3">
      <c r="H864" s="11"/>
      <c r="I864" s="11"/>
      <c r="J864" s="11"/>
      <c r="L864" s="12"/>
    </row>
    <row r="865" spans="8:12" ht="14.25" customHeight="1" x14ac:dyDescent="0.3">
      <c r="H865" s="11"/>
      <c r="I865" s="11"/>
      <c r="J865" s="11"/>
      <c r="L865" s="12"/>
    </row>
    <row r="866" spans="8:12" ht="14.25" customHeight="1" x14ac:dyDescent="0.3">
      <c r="H866" s="11"/>
      <c r="I866" s="11"/>
      <c r="J866" s="11"/>
      <c r="L866" s="12"/>
    </row>
    <row r="867" spans="8:12" ht="14.25" customHeight="1" x14ac:dyDescent="0.3">
      <c r="H867" s="11"/>
      <c r="I867" s="11"/>
      <c r="J867" s="11"/>
      <c r="L867" s="12"/>
    </row>
    <row r="868" spans="8:12" ht="14.25" customHeight="1" x14ac:dyDescent="0.3">
      <c r="H868" s="11"/>
      <c r="I868" s="11"/>
      <c r="J868" s="11"/>
      <c r="L868" s="12"/>
    </row>
    <row r="869" spans="8:12" ht="14.25" customHeight="1" x14ac:dyDescent="0.3">
      <c r="H869" s="11"/>
      <c r="I869" s="11"/>
      <c r="J869" s="11"/>
      <c r="L869" s="12"/>
    </row>
    <row r="870" spans="8:12" ht="14.25" customHeight="1" x14ac:dyDescent="0.3">
      <c r="H870" s="11"/>
      <c r="I870" s="11"/>
      <c r="J870" s="11"/>
      <c r="L870" s="12"/>
    </row>
    <row r="871" spans="8:12" ht="14.25" customHeight="1" x14ac:dyDescent="0.3">
      <c r="H871" s="11"/>
      <c r="I871" s="11"/>
      <c r="J871" s="11"/>
      <c r="L871" s="12"/>
    </row>
    <row r="872" spans="8:12" ht="14.25" customHeight="1" x14ac:dyDescent="0.3">
      <c r="H872" s="11"/>
      <c r="I872" s="11"/>
      <c r="J872" s="11"/>
      <c r="L872" s="12"/>
    </row>
    <row r="873" spans="8:12" ht="14.25" customHeight="1" x14ac:dyDescent="0.3">
      <c r="H873" s="11"/>
      <c r="I873" s="11"/>
      <c r="J873" s="11"/>
      <c r="L873" s="12"/>
    </row>
    <row r="874" spans="8:12" ht="14.25" customHeight="1" x14ac:dyDescent="0.3">
      <c r="H874" s="11"/>
      <c r="I874" s="11"/>
      <c r="J874" s="11"/>
      <c r="L874" s="12"/>
    </row>
    <row r="875" spans="8:12" ht="14.25" customHeight="1" x14ac:dyDescent="0.3">
      <c r="H875" s="11"/>
      <c r="I875" s="11"/>
      <c r="J875" s="11"/>
      <c r="L875" s="12"/>
    </row>
    <row r="876" spans="8:12" ht="14.25" customHeight="1" x14ac:dyDescent="0.3">
      <c r="H876" s="11"/>
      <c r="I876" s="11"/>
      <c r="J876" s="11"/>
      <c r="L876" s="12"/>
    </row>
    <row r="877" spans="8:12" ht="14.25" customHeight="1" x14ac:dyDescent="0.3">
      <c r="H877" s="11"/>
      <c r="I877" s="11"/>
      <c r="J877" s="11"/>
      <c r="L877" s="12"/>
    </row>
    <row r="878" spans="8:12" ht="14.25" customHeight="1" x14ac:dyDescent="0.3">
      <c r="H878" s="11"/>
      <c r="I878" s="11"/>
      <c r="J878" s="11"/>
      <c r="L878" s="12"/>
    </row>
    <row r="879" spans="8:12" ht="14.25" customHeight="1" x14ac:dyDescent="0.3">
      <c r="H879" s="11"/>
      <c r="I879" s="11"/>
      <c r="J879" s="11"/>
      <c r="L879" s="12"/>
    </row>
    <row r="880" spans="8:12" ht="14.25" customHeight="1" x14ac:dyDescent="0.3">
      <c r="H880" s="11"/>
      <c r="I880" s="11"/>
      <c r="J880" s="11"/>
      <c r="L880" s="12"/>
    </row>
    <row r="881" spans="8:12" ht="14.25" customHeight="1" x14ac:dyDescent="0.3">
      <c r="H881" s="11"/>
      <c r="I881" s="11"/>
      <c r="J881" s="11"/>
      <c r="L881" s="12"/>
    </row>
    <row r="882" spans="8:12" ht="14.25" customHeight="1" x14ac:dyDescent="0.3">
      <c r="H882" s="11"/>
      <c r="I882" s="11"/>
      <c r="J882" s="11"/>
      <c r="L882" s="12"/>
    </row>
    <row r="883" spans="8:12" ht="14.25" customHeight="1" x14ac:dyDescent="0.3">
      <c r="H883" s="11"/>
      <c r="I883" s="11"/>
      <c r="J883" s="11"/>
      <c r="L883" s="12"/>
    </row>
    <row r="884" spans="8:12" ht="14.25" customHeight="1" x14ac:dyDescent="0.3">
      <c r="H884" s="11"/>
      <c r="I884" s="11"/>
      <c r="J884" s="11"/>
      <c r="L884" s="12"/>
    </row>
    <row r="885" spans="8:12" ht="14.25" customHeight="1" x14ac:dyDescent="0.3">
      <c r="H885" s="11"/>
      <c r="I885" s="11"/>
      <c r="J885" s="11"/>
      <c r="L885" s="12"/>
    </row>
    <row r="886" spans="8:12" ht="14.25" customHeight="1" x14ac:dyDescent="0.3">
      <c r="H886" s="11"/>
      <c r="I886" s="11"/>
      <c r="J886" s="11"/>
      <c r="L886" s="12"/>
    </row>
    <row r="887" spans="8:12" ht="14.25" customHeight="1" x14ac:dyDescent="0.3">
      <c r="H887" s="11"/>
      <c r="I887" s="11"/>
      <c r="J887" s="11"/>
      <c r="L887" s="12"/>
    </row>
    <row r="888" spans="8:12" ht="14.25" customHeight="1" x14ac:dyDescent="0.3">
      <c r="H888" s="11"/>
      <c r="I888" s="11"/>
      <c r="J888" s="11"/>
      <c r="L888" s="12"/>
    </row>
    <row r="889" spans="8:12" ht="14.25" customHeight="1" x14ac:dyDescent="0.3">
      <c r="H889" s="11"/>
      <c r="I889" s="11"/>
      <c r="J889" s="11"/>
      <c r="L889" s="12"/>
    </row>
    <row r="890" spans="8:12" ht="14.25" customHeight="1" x14ac:dyDescent="0.3">
      <c r="H890" s="11"/>
      <c r="I890" s="11"/>
      <c r="J890" s="11"/>
      <c r="L890" s="12"/>
    </row>
    <row r="891" spans="8:12" ht="14.25" customHeight="1" x14ac:dyDescent="0.3">
      <c r="H891" s="11"/>
      <c r="I891" s="11"/>
      <c r="J891" s="11"/>
      <c r="L891" s="12"/>
    </row>
    <row r="892" spans="8:12" ht="14.25" customHeight="1" x14ac:dyDescent="0.3">
      <c r="H892" s="11"/>
      <c r="I892" s="11"/>
      <c r="J892" s="11"/>
      <c r="L892" s="12"/>
    </row>
    <row r="893" spans="8:12" ht="14.25" customHeight="1" x14ac:dyDescent="0.3">
      <c r="H893" s="11"/>
      <c r="I893" s="11"/>
      <c r="J893" s="11"/>
      <c r="L893" s="12"/>
    </row>
    <row r="894" spans="8:12" ht="14.25" customHeight="1" x14ac:dyDescent="0.3">
      <c r="H894" s="11"/>
      <c r="I894" s="11"/>
      <c r="J894" s="11"/>
      <c r="L894" s="12"/>
    </row>
    <row r="895" spans="8:12" ht="14.25" customHeight="1" x14ac:dyDescent="0.3">
      <c r="H895" s="11"/>
      <c r="I895" s="11"/>
      <c r="J895" s="11"/>
      <c r="L895" s="12"/>
    </row>
    <row r="896" spans="8:12" ht="14.25" customHeight="1" x14ac:dyDescent="0.3">
      <c r="H896" s="11"/>
      <c r="I896" s="11"/>
      <c r="J896" s="11"/>
      <c r="L896" s="12"/>
    </row>
    <row r="897" spans="8:12" ht="14.25" customHeight="1" x14ac:dyDescent="0.3">
      <c r="H897" s="11"/>
      <c r="I897" s="11"/>
      <c r="J897" s="11"/>
      <c r="L897" s="12"/>
    </row>
    <row r="898" spans="8:12" ht="14.25" customHeight="1" x14ac:dyDescent="0.3">
      <c r="H898" s="11"/>
      <c r="I898" s="11"/>
      <c r="J898" s="11"/>
      <c r="L898" s="12"/>
    </row>
    <row r="899" spans="8:12" ht="14.25" customHeight="1" x14ac:dyDescent="0.3">
      <c r="H899" s="11"/>
      <c r="I899" s="11"/>
      <c r="J899" s="11"/>
      <c r="L899" s="12"/>
    </row>
    <row r="900" spans="8:12" ht="14.25" customHeight="1" x14ac:dyDescent="0.3">
      <c r="H900" s="11"/>
      <c r="I900" s="11"/>
      <c r="J900" s="11"/>
      <c r="L900" s="12"/>
    </row>
    <row r="901" spans="8:12" ht="14.25" customHeight="1" x14ac:dyDescent="0.3">
      <c r="H901" s="11"/>
      <c r="I901" s="11"/>
      <c r="J901" s="11"/>
      <c r="L901" s="12"/>
    </row>
    <row r="902" spans="8:12" ht="14.25" customHeight="1" x14ac:dyDescent="0.3">
      <c r="H902" s="11"/>
      <c r="I902" s="11"/>
      <c r="J902" s="11"/>
      <c r="L902" s="12"/>
    </row>
    <row r="903" spans="8:12" ht="14.25" customHeight="1" x14ac:dyDescent="0.3">
      <c r="H903" s="11"/>
      <c r="I903" s="11"/>
      <c r="J903" s="11"/>
      <c r="L903" s="12"/>
    </row>
    <row r="904" spans="8:12" ht="14.25" customHeight="1" x14ac:dyDescent="0.3">
      <c r="H904" s="11"/>
      <c r="I904" s="11"/>
      <c r="J904" s="11"/>
      <c r="L904" s="12"/>
    </row>
    <row r="905" spans="8:12" ht="14.25" customHeight="1" x14ac:dyDescent="0.3">
      <c r="H905" s="11"/>
      <c r="I905" s="11"/>
      <c r="J905" s="11"/>
      <c r="L905" s="12"/>
    </row>
    <row r="906" spans="8:12" ht="14.25" customHeight="1" x14ac:dyDescent="0.3">
      <c r="H906" s="11"/>
      <c r="I906" s="11"/>
      <c r="J906" s="11"/>
      <c r="L906" s="12"/>
    </row>
    <row r="907" spans="8:12" ht="14.25" customHeight="1" x14ac:dyDescent="0.3">
      <c r="H907" s="11"/>
      <c r="I907" s="11"/>
      <c r="J907" s="11"/>
      <c r="L907" s="12"/>
    </row>
    <row r="908" spans="8:12" ht="14.25" customHeight="1" x14ac:dyDescent="0.3">
      <c r="H908" s="11"/>
      <c r="I908" s="11"/>
      <c r="J908" s="11"/>
      <c r="L908" s="12"/>
    </row>
    <row r="909" spans="8:12" ht="14.25" customHeight="1" x14ac:dyDescent="0.3">
      <c r="H909" s="11"/>
      <c r="I909" s="11"/>
      <c r="J909" s="11"/>
      <c r="L909" s="12"/>
    </row>
    <row r="910" spans="8:12" ht="14.25" customHeight="1" x14ac:dyDescent="0.3">
      <c r="H910" s="11"/>
      <c r="I910" s="11"/>
      <c r="J910" s="11"/>
      <c r="L910" s="12"/>
    </row>
    <row r="911" spans="8:12" ht="14.25" customHeight="1" x14ac:dyDescent="0.3">
      <c r="H911" s="11"/>
      <c r="I911" s="11"/>
      <c r="J911" s="11"/>
      <c r="L911" s="12"/>
    </row>
    <row r="912" spans="8:12" ht="14.25" customHeight="1" x14ac:dyDescent="0.3">
      <c r="H912" s="11"/>
      <c r="I912" s="11"/>
      <c r="J912" s="11"/>
      <c r="L912" s="12"/>
    </row>
    <row r="913" spans="8:12" ht="14.25" customHeight="1" x14ac:dyDescent="0.3">
      <c r="H913" s="11"/>
      <c r="I913" s="11"/>
      <c r="J913" s="11"/>
      <c r="L913" s="12"/>
    </row>
    <row r="914" spans="8:12" ht="14.25" customHeight="1" x14ac:dyDescent="0.3">
      <c r="H914" s="11"/>
      <c r="I914" s="11"/>
      <c r="J914" s="11"/>
      <c r="L914" s="12"/>
    </row>
    <row r="915" spans="8:12" ht="14.25" customHeight="1" x14ac:dyDescent="0.3">
      <c r="H915" s="11"/>
      <c r="I915" s="11"/>
      <c r="J915" s="11"/>
      <c r="L915" s="12"/>
    </row>
    <row r="916" spans="8:12" ht="14.25" customHeight="1" x14ac:dyDescent="0.3">
      <c r="H916" s="11"/>
      <c r="I916" s="11"/>
      <c r="J916" s="11"/>
      <c r="L916" s="12"/>
    </row>
    <row r="917" spans="8:12" ht="14.25" customHeight="1" x14ac:dyDescent="0.3">
      <c r="H917" s="11"/>
      <c r="I917" s="11"/>
      <c r="J917" s="11"/>
      <c r="L917" s="12"/>
    </row>
    <row r="918" spans="8:12" ht="14.25" customHeight="1" x14ac:dyDescent="0.3">
      <c r="H918" s="11"/>
      <c r="I918" s="11"/>
      <c r="J918" s="11"/>
      <c r="L918" s="12"/>
    </row>
    <row r="919" spans="8:12" ht="14.25" customHeight="1" x14ac:dyDescent="0.3">
      <c r="H919" s="11"/>
      <c r="I919" s="11"/>
      <c r="J919" s="11"/>
      <c r="L919" s="12"/>
    </row>
    <row r="920" spans="8:12" ht="14.25" customHeight="1" x14ac:dyDescent="0.3">
      <c r="H920" s="11"/>
      <c r="I920" s="11"/>
      <c r="J920" s="11"/>
      <c r="L920" s="12"/>
    </row>
    <row r="921" spans="8:12" ht="14.25" customHeight="1" x14ac:dyDescent="0.3">
      <c r="H921" s="11"/>
      <c r="I921" s="11"/>
      <c r="J921" s="11"/>
      <c r="L921" s="12"/>
    </row>
    <row r="922" spans="8:12" ht="14.25" customHeight="1" x14ac:dyDescent="0.3">
      <c r="H922" s="11"/>
      <c r="I922" s="11"/>
      <c r="J922" s="11"/>
      <c r="L922" s="12"/>
    </row>
    <row r="923" spans="8:12" ht="14.25" customHeight="1" x14ac:dyDescent="0.3">
      <c r="H923" s="11"/>
      <c r="I923" s="11"/>
      <c r="J923" s="11"/>
      <c r="L923" s="12"/>
    </row>
    <row r="924" spans="8:12" ht="14.25" customHeight="1" x14ac:dyDescent="0.3">
      <c r="H924" s="11"/>
      <c r="I924" s="11"/>
      <c r="J924" s="11"/>
      <c r="L924" s="12"/>
    </row>
    <row r="925" spans="8:12" ht="14.25" customHeight="1" x14ac:dyDescent="0.3">
      <c r="H925" s="11"/>
      <c r="I925" s="11"/>
      <c r="J925" s="11"/>
      <c r="L925" s="12"/>
    </row>
    <row r="926" spans="8:12" ht="14.25" customHeight="1" x14ac:dyDescent="0.3">
      <c r="H926" s="11"/>
      <c r="I926" s="11"/>
      <c r="J926" s="11"/>
      <c r="L926" s="12"/>
    </row>
    <row r="927" spans="8:12" ht="14.25" customHeight="1" x14ac:dyDescent="0.3">
      <c r="H927" s="11"/>
      <c r="I927" s="11"/>
      <c r="J927" s="11"/>
      <c r="L927" s="12"/>
    </row>
    <row r="928" spans="8:12" ht="14.25" customHeight="1" x14ac:dyDescent="0.3">
      <c r="H928" s="11"/>
      <c r="I928" s="11"/>
      <c r="J928" s="11"/>
      <c r="L928" s="12"/>
    </row>
    <row r="929" spans="8:12" ht="14.25" customHeight="1" x14ac:dyDescent="0.3">
      <c r="H929" s="11"/>
      <c r="I929" s="11"/>
      <c r="J929" s="11"/>
      <c r="L929" s="12"/>
    </row>
    <row r="930" spans="8:12" ht="14.25" customHeight="1" x14ac:dyDescent="0.3">
      <c r="H930" s="11"/>
      <c r="I930" s="11"/>
      <c r="J930" s="11"/>
      <c r="L930" s="12"/>
    </row>
    <row r="931" spans="8:12" ht="14.25" customHeight="1" x14ac:dyDescent="0.3">
      <c r="H931" s="11"/>
      <c r="I931" s="11"/>
      <c r="J931" s="11"/>
      <c r="L931" s="12"/>
    </row>
    <row r="932" spans="8:12" ht="14.25" customHeight="1" x14ac:dyDescent="0.3">
      <c r="H932" s="11"/>
      <c r="I932" s="11"/>
      <c r="J932" s="11"/>
      <c r="L932" s="12"/>
    </row>
    <row r="933" spans="8:12" ht="14.25" customHeight="1" x14ac:dyDescent="0.3">
      <c r="H933" s="11"/>
      <c r="I933" s="11"/>
      <c r="J933" s="11"/>
      <c r="L933" s="12"/>
    </row>
    <row r="934" spans="8:12" ht="14.25" customHeight="1" x14ac:dyDescent="0.3">
      <c r="H934" s="11"/>
      <c r="I934" s="11"/>
      <c r="J934" s="11"/>
      <c r="L934" s="12"/>
    </row>
    <row r="935" spans="8:12" ht="14.25" customHeight="1" x14ac:dyDescent="0.3">
      <c r="H935" s="11"/>
      <c r="I935" s="11"/>
      <c r="J935" s="11"/>
      <c r="L935" s="12"/>
    </row>
    <row r="936" spans="8:12" ht="14.25" customHeight="1" x14ac:dyDescent="0.3">
      <c r="H936" s="11"/>
      <c r="I936" s="11"/>
      <c r="J936" s="11"/>
      <c r="L936" s="12"/>
    </row>
    <row r="937" spans="8:12" ht="14.25" customHeight="1" x14ac:dyDescent="0.3">
      <c r="H937" s="11"/>
      <c r="I937" s="11"/>
      <c r="J937" s="11"/>
      <c r="L937" s="12"/>
    </row>
    <row r="938" spans="8:12" ht="14.25" customHeight="1" x14ac:dyDescent="0.3">
      <c r="H938" s="11"/>
      <c r="I938" s="11"/>
      <c r="J938" s="11"/>
      <c r="L938" s="12"/>
    </row>
    <row r="939" spans="8:12" ht="14.25" customHeight="1" x14ac:dyDescent="0.3">
      <c r="H939" s="11"/>
      <c r="I939" s="11"/>
      <c r="J939" s="11"/>
      <c r="L939" s="12"/>
    </row>
    <row r="940" spans="8:12" ht="14.25" customHeight="1" x14ac:dyDescent="0.3">
      <c r="H940" s="11"/>
      <c r="I940" s="11"/>
      <c r="J940" s="11"/>
      <c r="L940" s="12"/>
    </row>
    <row r="941" spans="8:12" ht="14.25" customHeight="1" x14ac:dyDescent="0.3">
      <c r="H941" s="11"/>
      <c r="I941" s="11"/>
      <c r="J941" s="11"/>
      <c r="L941" s="12"/>
    </row>
    <row r="942" spans="8:12" ht="14.25" customHeight="1" x14ac:dyDescent="0.3">
      <c r="H942" s="11"/>
      <c r="I942" s="11"/>
      <c r="J942" s="11"/>
      <c r="L942" s="12"/>
    </row>
    <row r="943" spans="8:12" ht="14.25" customHeight="1" x14ac:dyDescent="0.3">
      <c r="H943" s="11"/>
      <c r="I943" s="11"/>
      <c r="J943" s="11"/>
      <c r="L943" s="12"/>
    </row>
    <row r="944" spans="8:12" ht="14.25" customHeight="1" x14ac:dyDescent="0.3">
      <c r="H944" s="11"/>
      <c r="I944" s="11"/>
      <c r="J944" s="11"/>
      <c r="L944" s="12"/>
    </row>
    <row r="945" spans="8:12" ht="14.25" customHeight="1" x14ac:dyDescent="0.3">
      <c r="H945" s="11"/>
      <c r="I945" s="11"/>
      <c r="J945" s="11"/>
      <c r="L945" s="12"/>
    </row>
    <row r="946" spans="8:12" ht="14.25" customHeight="1" x14ac:dyDescent="0.3">
      <c r="H946" s="11"/>
      <c r="I946" s="11"/>
      <c r="J946" s="11"/>
      <c r="L946" s="12"/>
    </row>
    <row r="947" spans="8:12" ht="14.25" customHeight="1" x14ac:dyDescent="0.3">
      <c r="H947" s="11"/>
      <c r="I947" s="11"/>
      <c r="J947" s="11"/>
      <c r="L947" s="12"/>
    </row>
    <row r="948" spans="8:12" ht="14.25" customHeight="1" x14ac:dyDescent="0.3">
      <c r="H948" s="11"/>
      <c r="I948" s="11"/>
      <c r="J948" s="11"/>
      <c r="L948" s="12"/>
    </row>
    <row r="949" spans="8:12" ht="14.25" customHeight="1" x14ac:dyDescent="0.3">
      <c r="H949" s="11"/>
      <c r="I949" s="11"/>
      <c r="J949" s="11"/>
      <c r="L949" s="12"/>
    </row>
    <row r="950" spans="8:12" ht="14.25" customHeight="1" x14ac:dyDescent="0.3">
      <c r="H950" s="11"/>
      <c r="I950" s="11"/>
      <c r="J950" s="11"/>
      <c r="L950" s="12"/>
    </row>
    <row r="951" spans="8:12" ht="14.25" customHeight="1" x14ac:dyDescent="0.3">
      <c r="H951" s="11"/>
      <c r="I951" s="11"/>
      <c r="J951" s="11"/>
      <c r="L951" s="12"/>
    </row>
    <row r="952" spans="8:12" ht="14.25" customHeight="1" x14ac:dyDescent="0.3">
      <c r="H952" s="11"/>
      <c r="I952" s="11"/>
      <c r="J952" s="11"/>
      <c r="L952" s="12"/>
    </row>
    <row r="953" spans="8:12" ht="14.25" customHeight="1" x14ac:dyDescent="0.3">
      <c r="H953" s="11"/>
      <c r="I953" s="11"/>
      <c r="J953" s="11"/>
      <c r="L953" s="12"/>
    </row>
    <row r="954" spans="8:12" ht="14.25" customHeight="1" x14ac:dyDescent="0.3">
      <c r="H954" s="11"/>
      <c r="I954" s="11"/>
      <c r="J954" s="11"/>
      <c r="L954" s="12"/>
    </row>
    <row r="955" spans="8:12" ht="14.25" customHeight="1" x14ac:dyDescent="0.3">
      <c r="H955" s="11"/>
      <c r="I955" s="11"/>
      <c r="J955" s="11"/>
      <c r="L955" s="12"/>
    </row>
    <row r="956" spans="8:12" ht="14.25" customHeight="1" x14ac:dyDescent="0.3">
      <c r="H956" s="11"/>
      <c r="I956" s="11"/>
      <c r="J956" s="11"/>
      <c r="L956" s="12"/>
    </row>
    <row r="957" spans="8:12" ht="14.25" customHeight="1" x14ac:dyDescent="0.3">
      <c r="H957" s="11"/>
      <c r="I957" s="11"/>
      <c r="J957" s="11"/>
      <c r="L957" s="12"/>
    </row>
    <row r="958" spans="8:12" ht="14.25" customHeight="1" x14ac:dyDescent="0.3">
      <c r="H958" s="11"/>
      <c r="I958" s="11"/>
      <c r="J958" s="11"/>
      <c r="L958" s="12"/>
    </row>
    <row r="959" spans="8:12" ht="14.25" customHeight="1" x14ac:dyDescent="0.3">
      <c r="H959" s="11"/>
      <c r="I959" s="11"/>
      <c r="J959" s="11"/>
      <c r="L959" s="12"/>
    </row>
    <row r="960" spans="8:12" ht="14.25" customHeight="1" x14ac:dyDescent="0.3">
      <c r="H960" s="11"/>
      <c r="I960" s="11"/>
      <c r="J960" s="11"/>
      <c r="L960" s="12"/>
    </row>
    <row r="961" spans="8:12" ht="14.25" customHeight="1" x14ac:dyDescent="0.3">
      <c r="H961" s="11"/>
      <c r="I961" s="11"/>
      <c r="J961" s="11"/>
      <c r="L961" s="12"/>
    </row>
    <row r="962" spans="8:12" ht="14.25" customHeight="1" x14ac:dyDescent="0.3">
      <c r="H962" s="11"/>
      <c r="I962" s="11"/>
      <c r="J962" s="11"/>
      <c r="L962" s="12"/>
    </row>
    <row r="963" spans="8:12" ht="14.25" customHeight="1" x14ac:dyDescent="0.3">
      <c r="H963" s="11"/>
      <c r="I963" s="11"/>
      <c r="J963" s="11"/>
      <c r="L963" s="12"/>
    </row>
    <row r="964" spans="8:12" ht="14.25" customHeight="1" x14ac:dyDescent="0.3">
      <c r="H964" s="11"/>
      <c r="I964" s="11"/>
      <c r="J964" s="11"/>
      <c r="L964" s="12"/>
    </row>
    <row r="965" spans="8:12" ht="14.25" customHeight="1" x14ac:dyDescent="0.3">
      <c r="H965" s="11"/>
      <c r="I965" s="11"/>
      <c r="J965" s="11"/>
      <c r="L965" s="12"/>
    </row>
    <row r="966" spans="8:12" ht="14.25" customHeight="1" x14ac:dyDescent="0.3">
      <c r="H966" s="11"/>
      <c r="I966" s="11"/>
      <c r="J966" s="11"/>
      <c r="L966" s="12"/>
    </row>
    <row r="967" spans="8:12" ht="14.25" customHeight="1" x14ac:dyDescent="0.3">
      <c r="H967" s="11"/>
      <c r="I967" s="11"/>
      <c r="J967" s="11"/>
      <c r="L967" s="12"/>
    </row>
    <row r="968" spans="8:12" ht="14.25" customHeight="1" x14ac:dyDescent="0.3">
      <c r="H968" s="11"/>
      <c r="I968" s="11"/>
      <c r="J968" s="11"/>
      <c r="L968" s="12"/>
    </row>
    <row r="969" spans="8:12" ht="14.25" customHeight="1" x14ac:dyDescent="0.3">
      <c r="H969" s="11"/>
      <c r="I969" s="11"/>
      <c r="J969" s="11"/>
      <c r="L969" s="12"/>
    </row>
    <row r="970" spans="8:12" ht="14.25" customHeight="1" x14ac:dyDescent="0.3">
      <c r="H970" s="11"/>
      <c r="I970" s="11"/>
      <c r="J970" s="11"/>
      <c r="L970" s="12"/>
    </row>
    <row r="971" spans="8:12" ht="14.25" customHeight="1" x14ac:dyDescent="0.3">
      <c r="H971" s="11"/>
      <c r="I971" s="11"/>
      <c r="J971" s="11"/>
      <c r="L971" s="12"/>
    </row>
    <row r="972" spans="8:12" ht="14.25" customHeight="1" x14ac:dyDescent="0.3">
      <c r="H972" s="11"/>
      <c r="I972" s="11"/>
      <c r="J972" s="11"/>
      <c r="L972" s="12"/>
    </row>
    <row r="973" spans="8:12" ht="14.25" customHeight="1" x14ac:dyDescent="0.3">
      <c r="H973" s="11"/>
      <c r="I973" s="11"/>
      <c r="J973" s="11"/>
      <c r="L973" s="12"/>
    </row>
    <row r="974" spans="8:12" ht="14.25" customHeight="1" x14ac:dyDescent="0.3">
      <c r="H974" s="11"/>
      <c r="I974" s="11"/>
      <c r="J974" s="11"/>
      <c r="L974" s="12"/>
    </row>
    <row r="975" spans="8:12" ht="14.25" customHeight="1" x14ac:dyDescent="0.3">
      <c r="H975" s="11"/>
      <c r="I975" s="11"/>
      <c r="J975" s="11"/>
      <c r="L975" s="12"/>
    </row>
    <row r="976" spans="8:12" ht="14.25" customHeight="1" x14ac:dyDescent="0.3">
      <c r="H976" s="11"/>
      <c r="I976" s="11"/>
      <c r="J976" s="11"/>
      <c r="L976" s="12"/>
    </row>
    <row r="977" spans="8:12" ht="14.25" customHeight="1" x14ac:dyDescent="0.3">
      <c r="H977" s="11"/>
      <c r="I977" s="11"/>
      <c r="J977" s="11"/>
      <c r="L977" s="12"/>
    </row>
    <row r="978" spans="8:12" ht="14.25" customHeight="1" x14ac:dyDescent="0.3">
      <c r="H978" s="11"/>
      <c r="I978" s="11"/>
      <c r="J978" s="11"/>
      <c r="L978" s="12"/>
    </row>
    <row r="979" spans="8:12" ht="14.25" customHeight="1" x14ac:dyDescent="0.3">
      <c r="H979" s="11"/>
      <c r="I979" s="11"/>
      <c r="J979" s="11"/>
      <c r="L979" s="12"/>
    </row>
    <row r="980" spans="8:12" ht="14.25" customHeight="1" x14ac:dyDescent="0.3">
      <c r="H980" s="11"/>
      <c r="I980" s="11"/>
      <c r="J980" s="11"/>
      <c r="L980" s="12"/>
    </row>
    <row r="981" spans="8:12" ht="14.25" customHeight="1" x14ac:dyDescent="0.3">
      <c r="H981" s="11"/>
      <c r="I981" s="11"/>
      <c r="J981" s="11"/>
      <c r="L981" s="12"/>
    </row>
    <row r="982" spans="8:12" ht="14.25" customHeight="1" x14ac:dyDescent="0.3">
      <c r="H982" s="11"/>
      <c r="I982" s="11"/>
      <c r="J982" s="11"/>
      <c r="L982" s="12"/>
    </row>
    <row r="983" spans="8:12" ht="14.25" customHeight="1" x14ac:dyDescent="0.3">
      <c r="H983" s="11"/>
      <c r="I983" s="11"/>
      <c r="J983" s="11"/>
      <c r="L983" s="12"/>
    </row>
    <row r="984" spans="8:12" ht="14.25" customHeight="1" x14ac:dyDescent="0.3">
      <c r="H984" s="11"/>
      <c r="I984" s="11"/>
      <c r="J984" s="11"/>
      <c r="L984" s="12"/>
    </row>
    <row r="985" spans="8:12" ht="14.25" customHeight="1" x14ac:dyDescent="0.3">
      <c r="H985" s="11"/>
      <c r="I985" s="11"/>
      <c r="J985" s="11"/>
      <c r="L985" s="12"/>
    </row>
    <row r="986" spans="8:12" ht="14.25" customHeight="1" x14ac:dyDescent="0.3">
      <c r="H986" s="11"/>
      <c r="I986" s="11"/>
      <c r="J986" s="11"/>
      <c r="L986" s="12"/>
    </row>
    <row r="987" spans="8:12" ht="14.25" customHeight="1" x14ac:dyDescent="0.3">
      <c r="H987" s="11"/>
      <c r="I987" s="11"/>
      <c r="J987" s="11"/>
      <c r="L987" s="12"/>
    </row>
    <row r="988" spans="8:12" ht="14.25" customHeight="1" x14ac:dyDescent="0.3">
      <c r="H988" s="11"/>
      <c r="I988" s="11"/>
      <c r="J988" s="11"/>
      <c r="L988" s="12"/>
    </row>
    <row r="989" spans="8:12" ht="14.25" customHeight="1" x14ac:dyDescent="0.3">
      <c r="H989" s="11"/>
      <c r="I989" s="11"/>
      <c r="J989" s="11"/>
      <c r="L989" s="12"/>
    </row>
    <row r="990" spans="8:12" ht="14.25" customHeight="1" x14ac:dyDescent="0.3">
      <c r="H990" s="11"/>
      <c r="I990" s="11"/>
      <c r="J990" s="11"/>
      <c r="L990" s="12"/>
    </row>
    <row r="991" spans="8:12" ht="14.25" customHeight="1" x14ac:dyDescent="0.3">
      <c r="H991" s="11"/>
      <c r="I991" s="11"/>
      <c r="J991" s="11"/>
      <c r="L991" s="12"/>
    </row>
    <row r="992" spans="8:12" ht="14.25" customHeight="1" x14ac:dyDescent="0.3">
      <c r="H992" s="11"/>
      <c r="I992" s="11"/>
      <c r="J992" s="11"/>
      <c r="L992" s="12"/>
    </row>
    <row r="993" spans="8:12" ht="14.25" customHeight="1" x14ac:dyDescent="0.3">
      <c r="H993" s="11"/>
      <c r="I993" s="11"/>
      <c r="J993" s="11"/>
      <c r="L993" s="12"/>
    </row>
    <row r="994" spans="8:12" ht="14.25" customHeight="1" x14ac:dyDescent="0.3">
      <c r="H994" s="11"/>
      <c r="I994" s="11"/>
      <c r="J994" s="11"/>
      <c r="L994" s="12"/>
    </row>
    <row r="995" spans="8:12" ht="14.25" customHeight="1" x14ac:dyDescent="0.3">
      <c r="H995" s="11"/>
      <c r="I995" s="11"/>
      <c r="J995" s="11"/>
      <c r="L995" s="12"/>
    </row>
    <row r="996" spans="8:12" ht="14.25" customHeight="1" x14ac:dyDescent="0.3">
      <c r="H996" s="11"/>
      <c r="I996" s="11"/>
      <c r="J996" s="11"/>
      <c r="L996" s="12"/>
    </row>
    <row r="997" spans="8:12" ht="14.25" customHeight="1" x14ac:dyDescent="0.3">
      <c r="H997" s="11"/>
      <c r="I997" s="11"/>
      <c r="J997" s="11"/>
      <c r="L997" s="12"/>
    </row>
    <row r="998" spans="8:12" ht="14.25" customHeight="1" x14ac:dyDescent="0.3">
      <c r="H998" s="11"/>
      <c r="I998" s="11"/>
      <c r="J998" s="11"/>
      <c r="L998" s="12"/>
    </row>
    <row r="999" spans="8:12" ht="14.25" customHeight="1" x14ac:dyDescent="0.3">
      <c r="H999" s="11"/>
      <c r="I999" s="11"/>
      <c r="J999" s="11"/>
      <c r="L999" s="12"/>
    </row>
    <row r="1000" spans="8:12" ht="14.25" customHeight="1" x14ac:dyDescent="0.3">
      <c r="H1000" s="11"/>
      <c r="I1000" s="11"/>
      <c r="J1000" s="11"/>
      <c r="L1000" s="12"/>
    </row>
  </sheetData>
  <mergeCells count="9">
    <mergeCell ref="I37:J37"/>
    <mergeCell ref="G2:G3"/>
    <mergeCell ref="H2:H3"/>
    <mergeCell ref="I2:I3"/>
    <mergeCell ref="J2:J3"/>
    <mergeCell ref="G13:G14"/>
    <mergeCell ref="H13:H14"/>
    <mergeCell ref="I13:I14"/>
    <mergeCell ref="J13:J1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94"/>
  <sheetViews>
    <sheetView tabSelected="1" topLeftCell="A46" workbookViewId="0">
      <selection activeCell="B54" sqref="B54"/>
    </sheetView>
  </sheetViews>
  <sheetFormatPr defaultColWidth="14.44140625" defaultRowHeight="15" customHeight="1" x14ac:dyDescent="0.3"/>
  <cols>
    <col min="2" max="2" width="35" customWidth="1"/>
    <col min="3" max="3" width="34.6640625" customWidth="1"/>
    <col min="5" max="5" width="45.44140625" customWidth="1"/>
    <col min="6" max="6" width="55.5546875" customWidth="1"/>
    <col min="7" max="7" width="13.88671875" customWidth="1"/>
    <col min="8" max="8" width="14.5546875" customWidth="1"/>
    <col min="9" max="10" width="12.88671875" customWidth="1"/>
    <col min="11" max="11" width="14.33203125" customWidth="1"/>
    <col min="12" max="13" width="12.88671875" customWidth="1"/>
    <col min="14" max="14" width="15.5546875" customWidth="1"/>
    <col min="15" max="15" width="12.88671875" customWidth="1"/>
    <col min="16" max="16" width="14.6640625" customWidth="1"/>
  </cols>
  <sheetData>
    <row r="1" spans="2:16" ht="30" customHeight="1" x14ac:dyDescent="0.3">
      <c r="D1" s="88"/>
      <c r="J1" s="89"/>
      <c r="K1" s="89"/>
    </row>
    <row r="2" spans="2:16" ht="30" customHeight="1" x14ac:dyDescent="0.3">
      <c r="B2" s="364" t="s">
        <v>152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43"/>
    </row>
    <row r="3" spans="2:16" ht="14.4" x14ac:dyDescent="0.3">
      <c r="D3" s="88"/>
      <c r="J3" s="89"/>
      <c r="K3" s="89"/>
    </row>
    <row r="4" spans="2:16" ht="53.25" customHeight="1" x14ac:dyDescent="0.3">
      <c r="B4" s="365" t="s">
        <v>111</v>
      </c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261"/>
    </row>
    <row r="5" spans="2:16" thickBot="1" x14ac:dyDescent="0.35">
      <c r="D5" s="88"/>
      <c r="J5" s="89"/>
      <c r="K5" s="89"/>
    </row>
    <row r="6" spans="2:16" ht="14.4" hidden="1" x14ac:dyDescent="0.3">
      <c r="D6" s="88"/>
      <c r="F6" s="34" t="s">
        <v>112</v>
      </c>
      <c r="J6" s="89"/>
      <c r="K6" s="89"/>
    </row>
    <row r="7" spans="2:16" ht="15" hidden="1" customHeight="1" x14ac:dyDescent="0.3">
      <c r="D7" s="88"/>
      <c r="J7" s="89"/>
      <c r="K7" s="89"/>
    </row>
    <row r="8" spans="2:16" ht="15.6" hidden="1" x14ac:dyDescent="0.3">
      <c r="D8" s="88"/>
      <c r="F8" s="177" t="s">
        <v>113</v>
      </c>
      <c r="G8" s="177"/>
      <c r="H8" s="177"/>
      <c r="I8" s="177"/>
      <c r="J8" s="177"/>
      <c r="K8" s="177"/>
      <c r="L8" s="177"/>
      <c r="M8" s="177"/>
      <c r="N8" s="177"/>
      <c r="O8" s="177"/>
      <c r="P8" s="177"/>
    </row>
    <row r="9" spans="2:16" ht="14.4" hidden="1" x14ac:dyDescent="0.3">
      <c r="D9" s="88"/>
      <c r="F9" s="37"/>
      <c r="G9" s="37"/>
      <c r="H9" s="37"/>
      <c r="I9" s="37"/>
      <c r="J9" s="89"/>
      <c r="K9" s="89"/>
      <c r="L9" s="37"/>
      <c r="M9" s="37"/>
      <c r="N9" s="37"/>
      <c r="O9" s="37"/>
    </row>
    <row r="10" spans="2:16" ht="24.75" hidden="1" customHeight="1" x14ac:dyDescent="0.3">
      <c r="D10" s="88"/>
      <c r="E10" s="268" t="s">
        <v>114</v>
      </c>
      <c r="F10" s="268" t="s">
        <v>26</v>
      </c>
      <c r="G10" s="367" t="s">
        <v>27</v>
      </c>
      <c r="H10" s="368" t="s">
        <v>28</v>
      </c>
      <c r="I10" s="369" t="s">
        <v>29</v>
      </c>
      <c r="J10" s="358">
        <f>Listas!$J$39</f>
        <v>2027</v>
      </c>
      <c r="K10" s="359"/>
      <c r="L10" s="360">
        <f>Listas!$J$40</f>
        <v>2028</v>
      </c>
      <c r="M10" s="361"/>
      <c r="N10" s="358">
        <f>Listas!$J$41</f>
        <v>2029</v>
      </c>
      <c r="O10" s="359"/>
      <c r="P10" s="362" t="s">
        <v>115</v>
      </c>
    </row>
    <row r="11" spans="2:16" ht="48.75" hidden="1" customHeight="1" x14ac:dyDescent="0.3">
      <c r="D11" s="88"/>
      <c r="E11" s="269"/>
      <c r="F11" s="269"/>
      <c r="G11" s="271"/>
      <c r="H11" s="273"/>
      <c r="I11" s="275"/>
      <c r="J11" s="178" t="s">
        <v>116</v>
      </c>
      <c r="K11" s="90" t="s">
        <v>117</v>
      </c>
      <c r="L11" s="179" t="s">
        <v>116</v>
      </c>
      <c r="M11" s="91" t="s">
        <v>117</v>
      </c>
      <c r="N11" s="178" t="s">
        <v>116</v>
      </c>
      <c r="O11" s="90" t="s">
        <v>117</v>
      </c>
      <c r="P11" s="363"/>
    </row>
    <row r="12" spans="2:16" ht="42.75" hidden="1" customHeight="1" x14ac:dyDescent="0.3">
      <c r="D12" s="88"/>
      <c r="E12" s="92"/>
      <c r="F12" s="22"/>
      <c r="G12" s="93">
        <f>IF(F12="",0,VLOOKUP(LEFT(F12,FIND(" - ",F12,30)-1),Listas!$G$4:$J$11,2,FALSE))</f>
        <v>0</v>
      </c>
      <c r="H12" s="94">
        <f>IF(F12="",0,VLOOKUP(LEFT(F12,FIND(" - ",F12,30)-1),Listas!$G$4:$J$11,3,FALSE))</f>
        <v>0</v>
      </c>
      <c r="I12" s="95">
        <f>IF(F12="",0,VLOOKUP(LEFT(F12,FIND(" - ",F12,30)-1),Listas!$G$4:$J$11,4,FALSE))</f>
        <v>0</v>
      </c>
      <c r="J12" s="96"/>
      <c r="K12" s="97">
        <f t="shared" ref="K12:K19" si="0">I12*J12</f>
        <v>0</v>
      </c>
      <c r="L12" s="98"/>
      <c r="M12" s="99">
        <f t="shared" ref="M12:M19" si="1">I12*L12</f>
        <v>0</v>
      </c>
      <c r="N12" s="96"/>
      <c r="O12" s="97">
        <f t="shared" ref="O12:O19" si="2">I12*N12</f>
        <v>0</v>
      </c>
      <c r="P12" s="100" t="e">
        <f t="shared" ref="P12:P19" si="3">#REF!+O12+M12+K12</f>
        <v>#REF!</v>
      </c>
    </row>
    <row r="13" spans="2:16" ht="42.75" hidden="1" customHeight="1" x14ac:dyDescent="0.3">
      <c r="D13" s="88"/>
      <c r="E13" s="101"/>
      <c r="F13" s="26"/>
      <c r="G13" s="102">
        <f>IF(F13="",0,VLOOKUP(LEFT(F13,FIND(" - ",F13,30)-1),Listas!$G$4:$J$11,2,FALSE))</f>
        <v>0</v>
      </c>
      <c r="H13" s="103">
        <f>IF(F13="",0,VLOOKUP(LEFT(F13,FIND(" - ",F13,30)-1),Listas!$G$4:$J$11,3,FALSE))</f>
        <v>0</v>
      </c>
      <c r="I13" s="104">
        <f>IF(F13="",0,VLOOKUP(LEFT(F13,FIND(" - ",F13,30)-1),Listas!$G$4:$J$11,4,FALSE))</f>
        <v>0</v>
      </c>
      <c r="J13" s="105"/>
      <c r="K13" s="180">
        <f t="shared" si="0"/>
        <v>0</v>
      </c>
      <c r="L13" s="106"/>
      <c r="M13" s="107">
        <f t="shared" si="1"/>
        <v>0</v>
      </c>
      <c r="N13" s="105"/>
      <c r="O13" s="180">
        <f t="shared" si="2"/>
        <v>0</v>
      </c>
      <c r="P13" s="108" t="e">
        <f t="shared" si="3"/>
        <v>#REF!</v>
      </c>
    </row>
    <row r="14" spans="2:16" ht="42.75" hidden="1" customHeight="1" x14ac:dyDescent="0.3">
      <c r="D14" s="88"/>
      <c r="E14" s="101"/>
      <c r="F14" s="26"/>
      <c r="G14" s="102">
        <f>IF(F14="",0,VLOOKUP(LEFT(F14,FIND(" - ",F14,30)-1),Listas!$G$4:$J$11,2,FALSE))</f>
        <v>0</v>
      </c>
      <c r="H14" s="103">
        <f>IF(F14="",0,VLOOKUP(LEFT(F14,FIND(" - ",F14,30)-1),Listas!$G$4:$J$11,3,FALSE))</f>
        <v>0</v>
      </c>
      <c r="I14" s="104">
        <f>IF(F14="",0,VLOOKUP(LEFT(F14,FIND(" - ",F14,30)-1),Listas!$G$4:$J$11,4,FALSE))</f>
        <v>0</v>
      </c>
      <c r="J14" s="105"/>
      <c r="K14" s="180">
        <f t="shared" si="0"/>
        <v>0</v>
      </c>
      <c r="L14" s="106"/>
      <c r="M14" s="107">
        <f t="shared" si="1"/>
        <v>0</v>
      </c>
      <c r="N14" s="105"/>
      <c r="O14" s="180">
        <f t="shared" si="2"/>
        <v>0</v>
      </c>
      <c r="P14" s="108" t="e">
        <f t="shared" si="3"/>
        <v>#REF!</v>
      </c>
    </row>
    <row r="15" spans="2:16" ht="43.5" hidden="1" customHeight="1" x14ac:dyDescent="0.3">
      <c r="D15" s="88"/>
      <c r="E15" s="101"/>
      <c r="F15" s="26"/>
      <c r="G15" s="102">
        <f>IF(F15="",0,VLOOKUP(LEFT(F15,FIND(" - ",F15,30)-1),Listas!$G$4:$J$11,2,FALSE))</f>
        <v>0</v>
      </c>
      <c r="H15" s="103">
        <f>IF(F15="",0,VLOOKUP(LEFT(F15,FIND(" - ",F15,30)-1),Listas!$G$4:$J$11,3,FALSE))</f>
        <v>0</v>
      </c>
      <c r="I15" s="104">
        <f>IF(F15="",0,VLOOKUP(LEFT(F15,FIND(" - ",F15,30)-1),Listas!$G$4:$J$11,4,FALSE))</f>
        <v>0</v>
      </c>
      <c r="J15" s="105"/>
      <c r="K15" s="180">
        <f t="shared" si="0"/>
        <v>0</v>
      </c>
      <c r="L15" s="106"/>
      <c r="M15" s="107">
        <f t="shared" si="1"/>
        <v>0</v>
      </c>
      <c r="N15" s="105"/>
      <c r="O15" s="180">
        <f t="shared" si="2"/>
        <v>0</v>
      </c>
      <c r="P15" s="108" t="e">
        <f t="shared" si="3"/>
        <v>#REF!</v>
      </c>
    </row>
    <row r="16" spans="2:16" ht="42.75" hidden="1" customHeight="1" x14ac:dyDescent="0.3">
      <c r="D16" s="88"/>
      <c r="E16" s="101"/>
      <c r="F16" s="26"/>
      <c r="G16" s="102">
        <f>IF(F16="",0,VLOOKUP(LEFT(F16,FIND(" - ",F16,30)-1),Listas!$G$4:$J$11,2,FALSE))</f>
        <v>0</v>
      </c>
      <c r="H16" s="103">
        <f>IF(F16="",0,VLOOKUP(LEFT(F16,FIND(" - ",F16,30)-1),Listas!$G$4:$J$11,3,FALSE))</f>
        <v>0</v>
      </c>
      <c r="I16" s="104">
        <f>IF(F16="",0,VLOOKUP(LEFT(F16,FIND(" - ",F16,30)-1),Listas!$G$4:$J$11,4,FALSE))</f>
        <v>0</v>
      </c>
      <c r="J16" s="105"/>
      <c r="K16" s="180">
        <f t="shared" si="0"/>
        <v>0</v>
      </c>
      <c r="L16" s="106"/>
      <c r="M16" s="107">
        <f t="shared" si="1"/>
        <v>0</v>
      </c>
      <c r="N16" s="105"/>
      <c r="O16" s="180">
        <f t="shared" si="2"/>
        <v>0</v>
      </c>
      <c r="P16" s="108" t="e">
        <f t="shared" si="3"/>
        <v>#REF!</v>
      </c>
    </row>
    <row r="17" spans="2:16" ht="42.75" hidden="1" customHeight="1" x14ac:dyDescent="0.3">
      <c r="D17" s="88"/>
      <c r="E17" s="101"/>
      <c r="F17" s="26"/>
      <c r="G17" s="102">
        <f>IF(F17="",0,VLOOKUP(LEFT(F17,FIND(" - ",F17,30)-1),Listas!$G$4:$J$11,2,FALSE))</f>
        <v>0</v>
      </c>
      <c r="H17" s="103">
        <f>IF(F17="",0,VLOOKUP(LEFT(F17,FIND(" - ",F17,30)-1),Listas!$G$4:$J$11,3,FALSE))</f>
        <v>0</v>
      </c>
      <c r="I17" s="104">
        <f>IF(F17="",0,VLOOKUP(LEFT(F17,FIND(" - ",F17,30)-1),Listas!$G$4:$J$11,4,FALSE))</f>
        <v>0</v>
      </c>
      <c r="J17" s="105"/>
      <c r="K17" s="180">
        <f t="shared" si="0"/>
        <v>0</v>
      </c>
      <c r="L17" s="109"/>
      <c r="M17" s="180">
        <f t="shared" si="1"/>
        <v>0</v>
      </c>
      <c r="N17" s="105"/>
      <c r="O17" s="180">
        <f t="shared" si="2"/>
        <v>0</v>
      </c>
      <c r="P17" s="108" t="e">
        <f t="shared" si="3"/>
        <v>#REF!</v>
      </c>
    </row>
    <row r="18" spans="2:16" ht="42.75" hidden="1" customHeight="1" x14ac:dyDescent="0.3">
      <c r="D18" s="88"/>
      <c r="E18" s="101"/>
      <c r="F18" s="33"/>
      <c r="G18" s="102">
        <f>IF(F18="",0,VLOOKUP(LEFT(F18,FIND(" - ",F18,30)-1),Listas!$G$4:$J$11,2,FALSE))</f>
        <v>0</v>
      </c>
      <c r="H18" s="103">
        <f>IF(F18="",0,VLOOKUP(LEFT(F18,FIND(" - ",F18,30)-1),Listas!$G$4:$J$11,3,FALSE))</f>
        <v>0</v>
      </c>
      <c r="I18" s="104">
        <f>IF(F18="",0,VLOOKUP(LEFT(F18,FIND(" - ",F18,30)-1),Listas!$G$4:$J$11,4,FALSE))</f>
        <v>0</v>
      </c>
      <c r="J18" s="105"/>
      <c r="K18" s="180">
        <f t="shared" si="0"/>
        <v>0</v>
      </c>
      <c r="L18" s="109"/>
      <c r="M18" s="180">
        <f t="shared" si="1"/>
        <v>0</v>
      </c>
      <c r="N18" s="105"/>
      <c r="O18" s="180">
        <f t="shared" si="2"/>
        <v>0</v>
      </c>
      <c r="P18" s="108" t="e">
        <f t="shared" si="3"/>
        <v>#REF!</v>
      </c>
    </row>
    <row r="19" spans="2:16" ht="42.75" hidden="1" customHeight="1" x14ac:dyDescent="0.3">
      <c r="D19" s="88"/>
      <c r="E19" s="110"/>
      <c r="F19" s="111"/>
      <c r="G19" s="112">
        <f>IF(F19="",0,VLOOKUP(LEFT(F19,FIND(" - ",F19,30)-1),Listas!$G$4:$J$11,2,FALSE))</f>
        <v>0</v>
      </c>
      <c r="H19" s="113">
        <f>IF(F19="",0,VLOOKUP(LEFT(F19,FIND(" - ",F19,30)-1),Listas!$G$4:$J$11,3,FALSE))</f>
        <v>0</v>
      </c>
      <c r="I19" s="114">
        <f>IF(F19="",0,VLOOKUP(LEFT(F19,FIND(" - ",F19,30)-1),Listas!$G$4:$J$11,4,FALSE))</f>
        <v>0</v>
      </c>
      <c r="J19" s="115"/>
      <c r="K19" s="116">
        <f t="shared" si="0"/>
        <v>0</v>
      </c>
      <c r="L19" s="117"/>
      <c r="M19" s="116">
        <f t="shared" si="1"/>
        <v>0</v>
      </c>
      <c r="N19" s="115"/>
      <c r="O19" s="116">
        <f t="shared" si="2"/>
        <v>0</v>
      </c>
      <c r="P19" s="118" t="e">
        <f t="shared" si="3"/>
        <v>#REF!</v>
      </c>
    </row>
    <row r="20" spans="2:16" ht="14.4" hidden="1" x14ac:dyDescent="0.3">
      <c r="D20" s="88"/>
      <c r="E20" s="119"/>
      <c r="F20" s="120"/>
      <c r="G20" s="120"/>
      <c r="H20" s="120"/>
      <c r="I20" s="121" t="s">
        <v>108</v>
      </c>
      <c r="J20" s="122"/>
      <c r="K20" s="123">
        <f>SUM(K12:K19)</f>
        <v>0</v>
      </c>
      <c r="L20" s="120"/>
      <c r="M20" s="123">
        <f>SUM(M12:M19)</f>
        <v>0</v>
      </c>
      <c r="N20" s="120"/>
      <c r="O20" s="123">
        <f t="shared" ref="O20:P20" si="4">SUM(O12:O19)</f>
        <v>0</v>
      </c>
      <c r="P20" s="124" t="e">
        <f t="shared" si="4"/>
        <v>#REF!</v>
      </c>
    </row>
    <row r="21" spans="2:16" ht="2.25" hidden="1" customHeight="1" x14ac:dyDescent="0.3">
      <c r="D21" s="88"/>
      <c r="J21" s="89"/>
      <c r="K21" s="89"/>
    </row>
    <row r="22" spans="2:16" ht="15.75" hidden="1" customHeight="1" x14ac:dyDescent="0.3">
      <c r="D22" s="88"/>
      <c r="J22" s="89"/>
      <c r="K22" s="89"/>
    </row>
    <row r="23" spans="2:16" ht="15.75" hidden="1" customHeight="1" x14ac:dyDescent="0.3">
      <c r="D23" s="88"/>
      <c r="F23" s="125" t="s">
        <v>118</v>
      </c>
      <c r="G23" s="126"/>
      <c r="H23" s="126"/>
      <c r="I23" s="126"/>
      <c r="J23" s="126"/>
      <c r="K23" s="126"/>
      <c r="L23" s="126"/>
      <c r="M23" s="126"/>
      <c r="N23" s="126"/>
      <c r="O23" s="126"/>
      <c r="P23" s="126"/>
    </row>
    <row r="24" spans="2:16" ht="30.75" customHeight="1" x14ac:dyDescent="0.3">
      <c r="B24" s="302" t="s">
        <v>119</v>
      </c>
      <c r="C24" s="303"/>
      <c r="D24" s="303"/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4"/>
    </row>
    <row r="25" spans="2:16" ht="35.25" customHeight="1" thickBot="1" x14ac:dyDescent="0.35">
      <c r="B25" s="305" t="s">
        <v>120</v>
      </c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7"/>
    </row>
    <row r="26" spans="2:16" ht="8.25" customHeight="1" x14ac:dyDescent="0.3">
      <c r="D26" s="88"/>
      <c r="J26" s="89"/>
      <c r="K26" s="89"/>
    </row>
    <row r="27" spans="2:16" ht="24" customHeight="1" x14ac:dyDescent="0.3">
      <c r="B27" s="308" t="s">
        <v>121</v>
      </c>
      <c r="C27" s="308" t="s">
        <v>122</v>
      </c>
      <c r="D27" s="313" t="s">
        <v>123</v>
      </c>
      <c r="E27" s="289" t="s">
        <v>51</v>
      </c>
      <c r="F27" s="289" t="s">
        <v>52</v>
      </c>
      <c r="G27" s="289" t="s">
        <v>53</v>
      </c>
      <c r="H27" s="291" t="s">
        <v>54</v>
      </c>
      <c r="I27" s="276">
        <f>Listas!$J$39</f>
        <v>2027</v>
      </c>
      <c r="J27" s="277"/>
      <c r="K27" s="276">
        <f>Listas!$J$40</f>
        <v>2028</v>
      </c>
      <c r="L27" s="277"/>
      <c r="M27" s="276">
        <f>Listas!$J$41</f>
        <v>2029</v>
      </c>
      <c r="N27" s="277"/>
      <c r="O27" s="278" t="s">
        <v>124</v>
      </c>
      <c r="P27" s="279"/>
    </row>
    <row r="28" spans="2:16" ht="32.25" customHeight="1" x14ac:dyDescent="0.3">
      <c r="B28" s="309"/>
      <c r="C28" s="309"/>
      <c r="D28" s="290"/>
      <c r="E28" s="290"/>
      <c r="F28" s="290"/>
      <c r="G28" s="290"/>
      <c r="H28" s="292"/>
      <c r="I28" s="225" t="s">
        <v>116</v>
      </c>
      <c r="J28" s="226" t="s">
        <v>117</v>
      </c>
      <c r="K28" s="225" t="s">
        <v>116</v>
      </c>
      <c r="L28" s="226" t="s">
        <v>117</v>
      </c>
      <c r="M28" s="225" t="s">
        <v>116</v>
      </c>
      <c r="N28" s="226" t="s">
        <v>117</v>
      </c>
      <c r="O28" s="280"/>
      <c r="P28" s="281"/>
    </row>
    <row r="29" spans="2:16" ht="43.5" customHeight="1" x14ac:dyDescent="0.3">
      <c r="B29" s="296" t="s">
        <v>125</v>
      </c>
      <c r="C29" s="299" t="s">
        <v>126</v>
      </c>
      <c r="D29" s="129"/>
      <c r="E29" s="130"/>
      <c r="F29" s="131">
        <f>IF($E29="",0,VLOOKUP($E29,Listas!$G$15:$H$19,2,FALSE))</f>
        <v>0</v>
      </c>
      <c r="G29" s="132">
        <f>IF($E29="",0,VLOOKUP($E29,Listas!$G$15:$I$19,3,FALSE()))</f>
        <v>0</v>
      </c>
      <c r="H29" s="133">
        <f>IF($E29="",0,VLOOKUP($E29,Listas!$G$15:$J$19,4,FALSE()))</f>
        <v>0</v>
      </c>
      <c r="I29" s="134"/>
      <c r="J29" s="227">
        <f t="shared" ref="J29:J33" si="5">F29*I29+G29*I29+(H29/12*I29)</f>
        <v>0</v>
      </c>
      <c r="K29" s="134"/>
      <c r="L29" s="227">
        <f t="shared" ref="L29:L33" si="6">IF(K29=0, 0, F29*K29 + G29*K29 + (H29/12*K29) + 50)</f>
        <v>0</v>
      </c>
      <c r="M29" s="134"/>
      <c r="N29" s="227">
        <f t="shared" ref="N29:N33" si="7">IF(M29=0,0,F29*M29+G29*M29+(H29/12*M29)+100)</f>
        <v>0</v>
      </c>
      <c r="O29" s="282">
        <f t="shared" ref="O29:O33" si="8">J29+L29+N29</f>
        <v>0</v>
      </c>
      <c r="P29" s="283"/>
    </row>
    <row r="30" spans="2:16" ht="44.25" customHeight="1" x14ac:dyDescent="0.3">
      <c r="B30" s="297"/>
      <c r="C30" s="300"/>
      <c r="D30" s="136"/>
      <c r="E30" s="137"/>
      <c r="F30" s="138">
        <f>IF($E30="",0,VLOOKUP($E30,Listas!$G$15:$H$19,2,FALSE))</f>
        <v>0</v>
      </c>
      <c r="G30" s="139">
        <f>IF($E30="",0,VLOOKUP($E30,Listas!$G$15:$I$19,3,FALSE()))</f>
        <v>0</v>
      </c>
      <c r="H30" s="140">
        <f>IF($E30="",0,VLOOKUP($E30,Listas!$G$15:$J$19,4,FALSE()))</f>
        <v>0</v>
      </c>
      <c r="I30" s="141"/>
      <c r="J30" s="228">
        <f t="shared" si="5"/>
        <v>0</v>
      </c>
      <c r="K30" s="141"/>
      <c r="L30" s="228">
        <f t="shared" si="6"/>
        <v>0</v>
      </c>
      <c r="M30" s="141"/>
      <c r="N30" s="228">
        <f t="shared" si="7"/>
        <v>0</v>
      </c>
      <c r="O30" s="284">
        <f t="shared" si="8"/>
        <v>0</v>
      </c>
      <c r="P30" s="285"/>
    </row>
    <row r="31" spans="2:16" ht="44.25" customHeight="1" x14ac:dyDescent="0.3">
      <c r="B31" s="297"/>
      <c r="C31" s="300"/>
      <c r="D31" s="136"/>
      <c r="E31" s="137"/>
      <c r="F31" s="138">
        <f>IF($E31="",0,VLOOKUP($E31,Listas!$G$15:$H$19,2,FALSE))</f>
        <v>0</v>
      </c>
      <c r="G31" s="139">
        <f>IF($E31="",0,VLOOKUP($E31,Listas!$G$15:$I$19,3,FALSE()))</f>
        <v>0</v>
      </c>
      <c r="H31" s="140">
        <f>IF($E31="",0,VLOOKUP($E31,Listas!$G$15:$J$19,4,FALSE()))</f>
        <v>0</v>
      </c>
      <c r="I31" s="141"/>
      <c r="J31" s="228">
        <f t="shared" si="5"/>
        <v>0</v>
      </c>
      <c r="K31" s="141"/>
      <c r="L31" s="228">
        <f t="shared" si="6"/>
        <v>0</v>
      </c>
      <c r="M31" s="141"/>
      <c r="N31" s="228">
        <f t="shared" si="7"/>
        <v>0</v>
      </c>
      <c r="O31" s="284">
        <f t="shared" si="8"/>
        <v>0</v>
      </c>
      <c r="P31" s="285"/>
    </row>
    <row r="32" spans="2:16" ht="44.25" customHeight="1" x14ac:dyDescent="0.3">
      <c r="B32" s="297"/>
      <c r="C32" s="300"/>
      <c r="D32" s="136"/>
      <c r="E32" s="137"/>
      <c r="F32" s="138">
        <f>IF($E32="",0,VLOOKUP($E32,Listas!$G$15:$H$19,2,FALSE))</f>
        <v>0</v>
      </c>
      <c r="G32" s="139">
        <f>IF($E32="",0,VLOOKUP($E32,Listas!$G$15:$I$19,3,FALSE()))</f>
        <v>0</v>
      </c>
      <c r="H32" s="140">
        <f>IF($E32="",0,VLOOKUP($E32,Listas!$G$15:$J$19,4,FALSE()))</f>
        <v>0</v>
      </c>
      <c r="I32" s="141"/>
      <c r="J32" s="228">
        <f t="shared" si="5"/>
        <v>0</v>
      </c>
      <c r="K32" s="141"/>
      <c r="L32" s="228">
        <f t="shared" si="6"/>
        <v>0</v>
      </c>
      <c r="M32" s="141"/>
      <c r="N32" s="228">
        <f t="shared" si="7"/>
        <v>0</v>
      </c>
      <c r="O32" s="284">
        <f t="shared" si="8"/>
        <v>0</v>
      </c>
      <c r="P32" s="285"/>
    </row>
    <row r="33" spans="2:16" ht="44.25" customHeight="1" x14ac:dyDescent="0.3">
      <c r="B33" s="298"/>
      <c r="C33" s="301"/>
      <c r="D33" s="143"/>
      <c r="E33" s="144"/>
      <c r="F33" s="145">
        <f>IF($E33="",0,VLOOKUP($E33,Listas!$G$15:$H$19,2,FALSE))</f>
        <v>0</v>
      </c>
      <c r="G33" s="146">
        <f>IF($E33="",0,VLOOKUP($E33,Listas!$G$15:$I$19,3,FALSE()))</f>
        <v>0</v>
      </c>
      <c r="H33" s="147">
        <f>IF($E33="",0,VLOOKUP($E33,Listas!$G$15:$J$19,4,FALSE()))</f>
        <v>0</v>
      </c>
      <c r="I33" s="148"/>
      <c r="J33" s="229">
        <f t="shared" si="5"/>
        <v>0</v>
      </c>
      <c r="K33" s="148"/>
      <c r="L33" s="229">
        <f t="shared" si="6"/>
        <v>0</v>
      </c>
      <c r="M33" s="148"/>
      <c r="N33" s="229">
        <f t="shared" si="7"/>
        <v>0</v>
      </c>
      <c r="O33" s="286">
        <f t="shared" si="8"/>
        <v>0</v>
      </c>
      <c r="P33" s="287"/>
    </row>
    <row r="34" spans="2:16" ht="15.75" customHeight="1" x14ac:dyDescent="0.3">
      <c r="D34" s="88"/>
      <c r="E34" s="150"/>
      <c r="F34" s="150"/>
      <c r="G34" s="150"/>
      <c r="H34" s="230" t="s">
        <v>108</v>
      </c>
      <c r="I34" s="152"/>
      <c r="J34" s="231">
        <f>SUM(J29:J33)</f>
        <v>0</v>
      </c>
      <c r="K34" s="154"/>
      <c r="L34" s="231">
        <f>SUM(L29:L33)</f>
        <v>0</v>
      </c>
      <c r="M34" s="152"/>
      <c r="N34" s="231">
        <f t="shared" ref="N34:O34" si="9">SUM(N29:N33)</f>
        <v>0</v>
      </c>
      <c r="O34" s="288">
        <f t="shared" si="9"/>
        <v>0</v>
      </c>
      <c r="P34" s="243"/>
    </row>
    <row r="35" spans="2:16" ht="15.75" customHeight="1" x14ac:dyDescent="0.3">
      <c r="D35" s="88"/>
      <c r="J35" s="89"/>
      <c r="K35" s="89"/>
    </row>
    <row r="36" spans="2:16" ht="30.75" customHeight="1" x14ac:dyDescent="0.3">
      <c r="B36" s="302" t="s">
        <v>127</v>
      </c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4"/>
    </row>
    <row r="37" spans="2:16" ht="30.75" customHeight="1" x14ac:dyDescent="0.3">
      <c r="B37" s="305" t="s">
        <v>128</v>
      </c>
      <c r="C37" s="306"/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7"/>
    </row>
    <row r="38" spans="2:16" ht="6.75" customHeight="1" x14ac:dyDescent="0.3">
      <c r="D38" s="88"/>
      <c r="J38" s="89"/>
      <c r="K38" s="89"/>
    </row>
    <row r="39" spans="2:16" ht="23.25" customHeight="1" x14ac:dyDescent="0.3">
      <c r="B39" s="308" t="s">
        <v>121</v>
      </c>
      <c r="C39" s="308" t="s">
        <v>122</v>
      </c>
      <c r="D39" s="313" t="s">
        <v>123</v>
      </c>
      <c r="E39" s="289" t="s">
        <v>51</v>
      </c>
      <c r="F39" s="289" t="s">
        <v>52</v>
      </c>
      <c r="G39" s="289" t="s">
        <v>53</v>
      </c>
      <c r="H39" s="291" t="s">
        <v>54</v>
      </c>
      <c r="I39" s="276">
        <f>Listas!$J$39</f>
        <v>2027</v>
      </c>
      <c r="J39" s="277"/>
      <c r="K39" s="276">
        <f>Listas!$J$40</f>
        <v>2028</v>
      </c>
      <c r="L39" s="277"/>
      <c r="M39" s="276">
        <f>Listas!$J$41</f>
        <v>2029</v>
      </c>
      <c r="N39" s="277"/>
      <c r="O39" s="293" t="s">
        <v>124</v>
      </c>
      <c r="P39" s="279"/>
    </row>
    <row r="40" spans="2:16" ht="23.25" customHeight="1" x14ac:dyDescent="0.3">
      <c r="B40" s="309"/>
      <c r="C40" s="309"/>
      <c r="D40" s="290"/>
      <c r="E40" s="290"/>
      <c r="F40" s="290"/>
      <c r="G40" s="290"/>
      <c r="H40" s="292"/>
      <c r="I40" s="225" t="s">
        <v>116</v>
      </c>
      <c r="J40" s="226" t="s">
        <v>117</v>
      </c>
      <c r="K40" s="225" t="s">
        <v>116</v>
      </c>
      <c r="L40" s="226" t="s">
        <v>117</v>
      </c>
      <c r="M40" s="225" t="s">
        <v>116</v>
      </c>
      <c r="N40" s="226" t="s">
        <v>117</v>
      </c>
      <c r="O40" s="294"/>
      <c r="P40" s="295"/>
    </row>
    <row r="41" spans="2:16" ht="44.25" customHeight="1" x14ac:dyDescent="0.3">
      <c r="B41" s="296" t="s">
        <v>129</v>
      </c>
      <c r="C41" s="299" t="s">
        <v>130</v>
      </c>
      <c r="D41" s="129"/>
      <c r="E41" s="130"/>
      <c r="F41" s="189"/>
      <c r="G41" s="132">
        <v>0</v>
      </c>
      <c r="H41" s="133">
        <f>IF(E41="",0,Listas!$J$15)</f>
        <v>0</v>
      </c>
      <c r="I41" s="141"/>
      <c r="J41" s="227">
        <f t="shared" ref="J41:J45" si="10">F41*I41+G41*I41+(H41/12*I41)</f>
        <v>0</v>
      </c>
      <c r="K41" s="134"/>
      <c r="L41" s="227">
        <f t="shared" ref="L41:L45" si="11">IF(K41=0, 0, F41*K41 + G41*K41 + (H41/12*K41))</f>
        <v>0</v>
      </c>
      <c r="M41" s="134"/>
      <c r="N41" s="227">
        <f t="shared" ref="N41:N45" si="12">IF(M41=0,0,F41*M41+G41*M41+(H41/12*M41))</f>
        <v>0</v>
      </c>
      <c r="O41" s="310">
        <f t="shared" ref="O41:O45" si="13">J41+L41+N41</f>
        <v>0</v>
      </c>
      <c r="P41" s="283"/>
    </row>
    <row r="42" spans="2:16" ht="44.25" customHeight="1" x14ac:dyDescent="0.3">
      <c r="B42" s="297"/>
      <c r="C42" s="300"/>
      <c r="D42" s="136"/>
      <c r="E42" s="137"/>
      <c r="F42" s="189">
        <f>IF(E42="",0,0)</f>
        <v>0</v>
      </c>
      <c r="G42" s="139">
        <v>0</v>
      </c>
      <c r="H42" s="140">
        <f>IF(E42="",0,Listas!$J$15)</f>
        <v>0</v>
      </c>
      <c r="I42" s="141"/>
      <c r="J42" s="228">
        <f t="shared" si="10"/>
        <v>0</v>
      </c>
      <c r="K42" s="141"/>
      <c r="L42" s="228">
        <f t="shared" si="11"/>
        <v>0</v>
      </c>
      <c r="M42" s="141"/>
      <c r="N42" s="228">
        <f t="shared" si="12"/>
        <v>0</v>
      </c>
      <c r="O42" s="311">
        <f t="shared" si="13"/>
        <v>0</v>
      </c>
      <c r="P42" s="285"/>
    </row>
    <row r="43" spans="2:16" ht="44.25" customHeight="1" x14ac:dyDescent="0.3">
      <c r="B43" s="297"/>
      <c r="C43" s="300"/>
      <c r="D43" s="136"/>
      <c r="E43" s="137"/>
      <c r="F43" s="189">
        <f>IF(E43="",0,0)</f>
        <v>0</v>
      </c>
      <c r="G43" s="139">
        <v>0</v>
      </c>
      <c r="H43" s="140">
        <f>IF(E43="",0,Listas!$J$15)</f>
        <v>0</v>
      </c>
      <c r="I43" s="141"/>
      <c r="J43" s="228">
        <f t="shared" si="10"/>
        <v>0</v>
      </c>
      <c r="K43" s="141"/>
      <c r="L43" s="228">
        <f t="shared" si="11"/>
        <v>0</v>
      </c>
      <c r="M43" s="141"/>
      <c r="N43" s="228">
        <f t="shared" si="12"/>
        <v>0</v>
      </c>
      <c r="O43" s="311">
        <f t="shared" si="13"/>
        <v>0</v>
      </c>
      <c r="P43" s="285"/>
    </row>
    <row r="44" spans="2:16" ht="44.25" customHeight="1" x14ac:dyDescent="0.3">
      <c r="B44" s="297"/>
      <c r="C44" s="300"/>
      <c r="D44" s="136"/>
      <c r="E44" s="137"/>
      <c r="F44" s="189">
        <f>IF(E44="",0,0)</f>
        <v>0</v>
      </c>
      <c r="G44" s="139">
        <v>0</v>
      </c>
      <c r="H44" s="140">
        <f>IF(E44="",0,Listas!$J$15)</f>
        <v>0</v>
      </c>
      <c r="I44" s="141"/>
      <c r="J44" s="228">
        <f t="shared" si="10"/>
        <v>0</v>
      </c>
      <c r="K44" s="141"/>
      <c r="L44" s="228">
        <f t="shared" si="11"/>
        <v>0</v>
      </c>
      <c r="M44" s="141"/>
      <c r="N44" s="228">
        <f t="shared" si="12"/>
        <v>0</v>
      </c>
      <c r="O44" s="311">
        <f t="shared" si="13"/>
        <v>0</v>
      </c>
      <c r="P44" s="285"/>
    </row>
    <row r="45" spans="2:16" ht="44.25" customHeight="1" thickBot="1" x14ac:dyDescent="0.35">
      <c r="B45" s="298"/>
      <c r="C45" s="301"/>
      <c r="D45" s="143"/>
      <c r="E45" s="144"/>
      <c r="F45" s="190">
        <f>IF(E45="",0,0)</f>
        <v>0</v>
      </c>
      <c r="G45" s="146">
        <v>0</v>
      </c>
      <c r="H45" s="147">
        <f>IF(E45="",0,Listas!$J$15)</f>
        <v>0</v>
      </c>
      <c r="I45" s="148"/>
      <c r="J45" s="229">
        <f t="shared" si="10"/>
        <v>0</v>
      </c>
      <c r="K45" s="148"/>
      <c r="L45" s="229">
        <f t="shared" si="11"/>
        <v>0</v>
      </c>
      <c r="M45" s="148"/>
      <c r="N45" s="229">
        <f t="shared" si="12"/>
        <v>0</v>
      </c>
      <c r="O45" s="312">
        <f t="shared" si="13"/>
        <v>0</v>
      </c>
      <c r="P45" s="287"/>
    </row>
    <row r="46" spans="2:16" ht="15.75" customHeight="1" thickBot="1" x14ac:dyDescent="0.35">
      <c r="D46" s="88"/>
      <c r="E46" s="150"/>
      <c r="F46" s="150"/>
      <c r="G46" s="150"/>
      <c r="H46" s="230" t="s">
        <v>108</v>
      </c>
      <c r="I46" s="152"/>
      <c r="J46" s="231">
        <f>SUM(J41:J45)</f>
        <v>0</v>
      </c>
      <c r="K46" s="154"/>
      <c r="L46" s="231">
        <f>SUM(L41:L45)</f>
        <v>0</v>
      </c>
      <c r="M46" s="152"/>
      <c r="N46" s="231">
        <f t="shared" ref="N46:O46" si="14">SUM(N41:N45)</f>
        <v>0</v>
      </c>
      <c r="O46" s="288">
        <f t="shared" si="14"/>
        <v>0</v>
      </c>
      <c r="P46" s="243"/>
    </row>
    <row r="47" spans="2:16" ht="15.75" customHeight="1" thickBot="1" x14ac:dyDescent="0.35">
      <c r="D47" s="88"/>
      <c r="J47" s="89"/>
      <c r="K47" s="89"/>
    </row>
    <row r="48" spans="2:16" ht="15.75" customHeight="1" x14ac:dyDescent="0.3">
      <c r="B48" s="314" t="s">
        <v>131</v>
      </c>
      <c r="C48" s="315"/>
      <c r="D48" s="315"/>
      <c r="E48" s="315"/>
      <c r="F48" s="315"/>
      <c r="G48" s="315"/>
      <c r="H48" s="155"/>
      <c r="J48" s="89"/>
      <c r="K48" s="89"/>
    </row>
    <row r="49" spans="1:22" ht="15.75" customHeight="1" thickBot="1" x14ac:dyDescent="0.35">
      <c r="B49" s="316"/>
      <c r="C49" s="306"/>
      <c r="D49" s="306"/>
      <c r="E49" s="306"/>
      <c r="F49" s="306"/>
      <c r="G49" s="306"/>
      <c r="H49" s="155"/>
      <c r="J49" s="89"/>
      <c r="K49" s="89"/>
    </row>
    <row r="50" spans="1:22" ht="6" customHeight="1" x14ac:dyDescent="0.3">
      <c r="D50" s="88"/>
      <c r="H50" s="155"/>
      <c r="J50" s="89"/>
      <c r="K50" s="89"/>
    </row>
    <row r="51" spans="1:22" ht="18" x14ac:dyDescent="0.3">
      <c r="B51" s="223" t="s">
        <v>121</v>
      </c>
      <c r="C51" s="224" t="s">
        <v>132</v>
      </c>
      <c r="D51" s="223" t="s">
        <v>133</v>
      </c>
      <c r="E51" s="317" t="s">
        <v>134</v>
      </c>
      <c r="F51" s="261"/>
      <c r="G51" s="223" t="s">
        <v>117</v>
      </c>
      <c r="H51" s="155"/>
      <c r="I51" s="318" t="s">
        <v>135</v>
      </c>
      <c r="J51" s="319"/>
      <c r="K51" s="320"/>
      <c r="L51" s="370" t="s">
        <v>136</v>
      </c>
      <c r="M51" s="325"/>
      <c r="N51" s="326"/>
      <c r="O51" s="371" t="s">
        <v>137</v>
      </c>
      <c r="P51" s="320"/>
    </row>
    <row r="52" spans="1:22" ht="14.25" customHeight="1" x14ac:dyDescent="0.35">
      <c r="A52" s="158"/>
      <c r="B52" s="159"/>
      <c r="C52" s="160"/>
      <c r="D52" s="161"/>
      <c r="E52" s="329"/>
      <c r="F52" s="330"/>
      <c r="G52" s="162"/>
      <c r="H52" s="158"/>
      <c r="I52" s="321"/>
      <c r="J52" s="322"/>
      <c r="K52" s="323"/>
      <c r="L52" s="220">
        <f>Listas!$J$39</f>
        <v>2027</v>
      </c>
      <c r="M52" s="220">
        <f>Listas!$J$40</f>
        <v>2028</v>
      </c>
      <c r="N52" s="220">
        <f>Listas!$J$41</f>
        <v>2029</v>
      </c>
      <c r="O52" s="321"/>
      <c r="P52" s="323"/>
      <c r="Q52" s="158"/>
      <c r="R52" s="158"/>
      <c r="S52" s="158"/>
      <c r="T52" s="158"/>
      <c r="U52" s="158"/>
      <c r="V52" s="158"/>
    </row>
    <row r="53" spans="1:22" ht="14.25" customHeight="1" x14ac:dyDescent="0.3">
      <c r="B53" s="163"/>
      <c r="C53" s="164"/>
      <c r="D53" s="165"/>
      <c r="E53" s="327"/>
      <c r="F53" s="328"/>
      <c r="G53" s="166"/>
      <c r="I53" s="324" t="s">
        <v>138</v>
      </c>
      <c r="J53" s="325"/>
      <c r="K53" s="326"/>
      <c r="L53" s="221">
        <f>J34+J46</f>
        <v>0</v>
      </c>
      <c r="M53" s="221">
        <f>L34+L46</f>
        <v>0</v>
      </c>
      <c r="N53" s="221">
        <f>N34+N46</f>
        <v>0</v>
      </c>
      <c r="O53" s="372">
        <f t="shared" ref="O53:O56" si="15">L53+M53+N53</f>
        <v>0</v>
      </c>
      <c r="P53" s="326"/>
    </row>
    <row r="54" spans="1:22" ht="14.25" customHeight="1" x14ac:dyDescent="0.3">
      <c r="B54" s="163"/>
      <c r="C54" s="164"/>
      <c r="D54" s="165"/>
      <c r="E54" s="327"/>
      <c r="F54" s="328"/>
      <c r="G54" s="166"/>
      <c r="I54" s="324" t="s">
        <v>139</v>
      </c>
      <c r="J54" s="325"/>
      <c r="K54" s="326"/>
      <c r="L54" s="221">
        <f t="shared" ref="L54:N54" si="16">SUMIFS($G$52:$G$79,$B$52:$B$79,$I54,$D$52:$D$79,L$52)</f>
        <v>0</v>
      </c>
      <c r="M54" s="221">
        <f t="shared" si="16"/>
        <v>0</v>
      </c>
      <c r="N54" s="221">
        <f t="shared" si="16"/>
        <v>0</v>
      </c>
      <c r="O54" s="372">
        <f t="shared" si="15"/>
        <v>0</v>
      </c>
      <c r="P54" s="326"/>
    </row>
    <row r="55" spans="1:22" ht="14.25" customHeight="1" x14ac:dyDescent="0.3">
      <c r="B55" s="163"/>
      <c r="C55" s="164"/>
      <c r="D55" s="165"/>
      <c r="E55" s="327"/>
      <c r="F55" s="328"/>
      <c r="G55" s="166"/>
      <c r="I55" s="324" t="s">
        <v>140</v>
      </c>
      <c r="J55" s="325"/>
      <c r="K55" s="326"/>
      <c r="L55" s="221">
        <f t="shared" ref="L55:N55" si="17">SUMIFS($G$52:$G$79,$B$52:$B$79,$I55,$D$52:$D$79,L$52)</f>
        <v>0</v>
      </c>
      <c r="M55" s="221">
        <f t="shared" si="17"/>
        <v>0</v>
      </c>
      <c r="N55" s="221">
        <f t="shared" si="17"/>
        <v>0</v>
      </c>
      <c r="O55" s="372">
        <f t="shared" si="15"/>
        <v>0</v>
      </c>
      <c r="P55" s="326"/>
    </row>
    <row r="56" spans="1:22" ht="14.25" customHeight="1" x14ac:dyDescent="0.3">
      <c r="B56" s="163"/>
      <c r="C56" s="164"/>
      <c r="D56" s="165"/>
      <c r="E56" s="327"/>
      <c r="F56" s="328"/>
      <c r="G56" s="166"/>
      <c r="I56" s="324" t="s">
        <v>141</v>
      </c>
      <c r="J56" s="325"/>
      <c r="K56" s="326"/>
      <c r="L56" s="221">
        <f t="shared" ref="L56:N56" si="18">SUMIFS($G$52:$G$79,$B$52:$B$79,$I56,$D$52:$D$79,L$52)</f>
        <v>0</v>
      </c>
      <c r="M56" s="221">
        <f t="shared" si="18"/>
        <v>0</v>
      </c>
      <c r="N56" s="221">
        <f t="shared" si="18"/>
        <v>0</v>
      </c>
      <c r="O56" s="372">
        <f t="shared" si="15"/>
        <v>0</v>
      </c>
      <c r="P56" s="326"/>
    </row>
    <row r="57" spans="1:22" ht="14.25" customHeight="1" x14ac:dyDescent="0.3">
      <c r="B57" s="163"/>
      <c r="C57" s="164"/>
      <c r="D57" s="165"/>
      <c r="E57" s="327"/>
      <c r="F57" s="328"/>
      <c r="G57" s="166"/>
      <c r="I57" s="324" t="s">
        <v>137</v>
      </c>
      <c r="J57" s="325"/>
      <c r="K57" s="326"/>
      <c r="L57" s="222">
        <f t="shared" ref="L57:O57" si="19">SUM(L53:L56)</f>
        <v>0</v>
      </c>
      <c r="M57" s="222">
        <f t="shared" si="19"/>
        <v>0</v>
      </c>
      <c r="N57" s="222">
        <f t="shared" si="19"/>
        <v>0</v>
      </c>
      <c r="O57" s="372">
        <f t="shared" si="19"/>
        <v>0</v>
      </c>
      <c r="P57" s="326"/>
    </row>
    <row r="58" spans="1:22" ht="14.25" customHeight="1" x14ac:dyDescent="0.3">
      <c r="B58" s="163"/>
      <c r="C58" s="164"/>
      <c r="D58" s="165"/>
      <c r="E58" s="327"/>
      <c r="F58" s="328"/>
      <c r="G58" s="166"/>
      <c r="I58" s="89"/>
      <c r="J58" s="89"/>
    </row>
    <row r="59" spans="1:22" ht="14.25" customHeight="1" thickBot="1" x14ac:dyDescent="0.35">
      <c r="B59" s="163"/>
      <c r="C59" s="164"/>
      <c r="D59" s="165"/>
      <c r="E59" s="327"/>
      <c r="F59" s="328"/>
      <c r="G59" s="166"/>
      <c r="I59" s="242" t="s">
        <v>142</v>
      </c>
      <c r="J59" s="259"/>
      <c r="K59" s="259"/>
      <c r="L59" s="259"/>
      <c r="M59" s="259"/>
      <c r="N59" s="259"/>
      <c r="O59" s="243"/>
      <c r="P59" s="167">
        <f>Identificação!D12</f>
        <v>10000</v>
      </c>
    </row>
    <row r="60" spans="1:22" ht="14.25" customHeight="1" x14ac:dyDescent="0.3">
      <c r="B60" s="163"/>
      <c r="C60" s="164"/>
      <c r="D60" s="165"/>
      <c r="E60" s="327"/>
      <c r="F60" s="328"/>
      <c r="G60" s="166"/>
    </row>
    <row r="61" spans="1:22" ht="14.25" customHeight="1" x14ac:dyDescent="0.3">
      <c r="B61" s="163"/>
      <c r="C61" s="164"/>
      <c r="D61" s="165"/>
      <c r="E61" s="327"/>
      <c r="F61" s="328"/>
      <c r="G61" s="166"/>
      <c r="I61" s="373" t="str">
        <f>IF(O55&gt;0.1*O57,"Segundo o ponto 3 do Artigo 6.º : Os instrumentos e equipamentos científicos só podem ser adquiridos desde que não existam nas IES Ensino Lusófona e são limitados a 10% do financiamento solicitado","")</f>
        <v/>
      </c>
      <c r="J61" s="373"/>
      <c r="K61" s="373"/>
      <c r="L61" s="373"/>
      <c r="M61" s="373"/>
      <c r="N61" s="373"/>
      <c r="O61" s="373"/>
      <c r="P61" s="373"/>
    </row>
    <row r="62" spans="1:22" ht="14.25" customHeight="1" x14ac:dyDescent="0.3">
      <c r="B62" s="163"/>
      <c r="C62" s="164"/>
      <c r="D62" s="165"/>
      <c r="E62" s="327"/>
      <c r="F62" s="328"/>
      <c r="G62" s="166"/>
      <c r="I62" s="373"/>
      <c r="J62" s="373"/>
      <c r="K62" s="373"/>
      <c r="L62" s="373"/>
      <c r="M62" s="373"/>
      <c r="N62" s="373"/>
      <c r="O62" s="373"/>
      <c r="P62" s="373"/>
    </row>
    <row r="63" spans="1:22" ht="14.25" customHeight="1" x14ac:dyDescent="0.3">
      <c r="B63" s="163"/>
      <c r="C63" s="164"/>
      <c r="D63" s="165"/>
      <c r="E63" s="327"/>
      <c r="F63" s="328"/>
      <c r="G63" s="166"/>
      <c r="I63" s="373"/>
      <c r="J63" s="373"/>
      <c r="K63" s="373"/>
      <c r="L63" s="373"/>
      <c r="M63" s="373"/>
      <c r="N63" s="373"/>
      <c r="O63" s="373"/>
      <c r="P63" s="373"/>
    </row>
    <row r="64" spans="1:22" ht="14.25" customHeight="1" thickBot="1" x14ac:dyDescent="0.35">
      <c r="B64" s="163"/>
      <c r="C64" s="164"/>
      <c r="D64" s="165"/>
      <c r="E64" s="327"/>
      <c r="F64" s="328"/>
      <c r="G64" s="166"/>
      <c r="M64" s="199"/>
      <c r="N64" s="199"/>
      <c r="O64" s="199"/>
      <c r="P64" s="199"/>
    </row>
    <row r="65" spans="2:16" ht="14.25" customHeight="1" x14ac:dyDescent="0.3">
      <c r="B65" s="163"/>
      <c r="C65" s="164"/>
      <c r="D65" s="165"/>
      <c r="E65" s="327"/>
      <c r="F65" s="328"/>
      <c r="G65" s="166"/>
      <c r="I65" s="355" t="s">
        <v>143</v>
      </c>
      <c r="J65" s="340"/>
      <c r="K65" s="340"/>
      <c r="L65" s="340"/>
      <c r="M65" s="340"/>
      <c r="N65" s="340"/>
      <c r="O65" s="340"/>
      <c r="P65" s="245"/>
    </row>
    <row r="66" spans="2:16" ht="14.25" customHeight="1" x14ac:dyDescent="0.3">
      <c r="B66" s="163"/>
      <c r="C66" s="164"/>
      <c r="D66" s="165"/>
      <c r="E66" s="327"/>
      <c r="F66" s="328"/>
      <c r="G66" s="166"/>
      <c r="I66" s="334"/>
      <c r="J66" s="335"/>
      <c r="K66" s="335"/>
      <c r="L66" s="335"/>
      <c r="M66" s="335"/>
      <c r="N66" s="335"/>
      <c r="O66" s="335"/>
      <c r="P66" s="342"/>
    </row>
    <row r="67" spans="2:16" ht="14.25" customHeight="1" x14ac:dyDescent="0.3">
      <c r="B67" s="163"/>
      <c r="C67" s="164"/>
      <c r="D67" s="165"/>
      <c r="E67" s="327"/>
      <c r="F67" s="328"/>
      <c r="G67" s="166"/>
      <c r="I67" s="334"/>
      <c r="J67" s="335"/>
      <c r="K67" s="335"/>
      <c r="L67" s="335"/>
      <c r="M67" s="335"/>
      <c r="N67" s="335"/>
      <c r="O67" s="335"/>
      <c r="P67" s="342"/>
    </row>
    <row r="68" spans="2:16" ht="14.25" customHeight="1" x14ac:dyDescent="0.3">
      <c r="B68" s="163"/>
      <c r="C68" s="164"/>
      <c r="D68" s="165"/>
      <c r="E68" s="327"/>
      <c r="F68" s="328"/>
      <c r="G68" s="166"/>
      <c r="I68" s="350"/>
      <c r="J68" s="351"/>
      <c r="K68" s="351"/>
      <c r="L68" s="351"/>
      <c r="M68" s="351"/>
      <c r="N68" s="351"/>
      <c r="O68" s="351"/>
      <c r="P68" s="354"/>
    </row>
    <row r="69" spans="2:16" ht="14.25" customHeight="1" x14ac:dyDescent="0.3">
      <c r="B69" s="163"/>
      <c r="C69" s="164"/>
      <c r="D69" s="165"/>
      <c r="E69" s="327"/>
      <c r="F69" s="328"/>
      <c r="G69" s="166"/>
      <c r="I69" s="331" t="s">
        <v>144</v>
      </c>
      <c r="J69" s="332"/>
      <c r="K69" s="332"/>
      <c r="L69" s="333"/>
      <c r="M69" s="339" t="s">
        <v>153</v>
      </c>
      <c r="N69" s="340"/>
      <c r="O69" s="340"/>
      <c r="P69" s="245"/>
    </row>
    <row r="70" spans="2:16" ht="14.25" customHeight="1" x14ac:dyDescent="0.3">
      <c r="B70" s="163"/>
      <c r="C70" s="164"/>
      <c r="D70" s="165"/>
      <c r="E70" s="327"/>
      <c r="F70" s="328"/>
      <c r="G70" s="166"/>
      <c r="I70" s="334"/>
      <c r="J70" s="335"/>
      <c r="K70" s="335"/>
      <c r="L70" s="333"/>
      <c r="M70" s="341"/>
      <c r="N70" s="335"/>
      <c r="O70" s="335"/>
      <c r="P70" s="342"/>
    </row>
    <row r="71" spans="2:16" ht="14.25" customHeight="1" x14ac:dyDescent="0.3">
      <c r="B71" s="163"/>
      <c r="C71" s="164"/>
      <c r="D71" s="165"/>
      <c r="E71" s="327"/>
      <c r="F71" s="328"/>
      <c r="G71" s="166"/>
      <c r="I71" s="336"/>
      <c r="J71" s="337"/>
      <c r="K71" s="337"/>
      <c r="L71" s="338"/>
      <c r="M71" s="343"/>
      <c r="N71" s="337"/>
      <c r="O71" s="337"/>
      <c r="P71" s="344"/>
    </row>
    <row r="72" spans="2:16" ht="14.25" customHeight="1" x14ac:dyDescent="0.3">
      <c r="B72" s="163"/>
      <c r="C72" s="164"/>
      <c r="D72" s="165"/>
      <c r="E72" s="327"/>
      <c r="F72" s="328"/>
      <c r="G72" s="166"/>
      <c r="I72" s="345" t="s">
        <v>146</v>
      </c>
      <c r="J72" s="346"/>
      <c r="K72" s="346"/>
      <c r="L72" s="347"/>
      <c r="M72" s="348" t="s">
        <v>147</v>
      </c>
      <c r="N72" s="346"/>
      <c r="O72" s="346"/>
      <c r="P72" s="349"/>
    </row>
    <row r="73" spans="2:16" ht="14.25" customHeight="1" x14ac:dyDescent="0.3">
      <c r="B73" s="163"/>
      <c r="C73" s="164"/>
      <c r="D73" s="165"/>
      <c r="E73" s="327"/>
      <c r="F73" s="328"/>
      <c r="G73" s="166"/>
      <c r="I73" s="336"/>
      <c r="J73" s="337"/>
      <c r="K73" s="337"/>
      <c r="L73" s="338"/>
      <c r="M73" s="343"/>
      <c r="N73" s="337"/>
      <c r="O73" s="337"/>
      <c r="P73" s="344"/>
    </row>
    <row r="74" spans="2:16" ht="14.25" customHeight="1" x14ac:dyDescent="0.3">
      <c r="B74" s="163"/>
      <c r="C74" s="164"/>
      <c r="D74" s="165"/>
      <c r="E74" s="327"/>
      <c r="F74" s="328"/>
      <c r="G74" s="166"/>
      <c r="I74" s="345" t="s">
        <v>148</v>
      </c>
      <c r="J74" s="346"/>
      <c r="K74" s="346"/>
      <c r="L74" s="347"/>
      <c r="M74" s="348" t="s">
        <v>149</v>
      </c>
      <c r="N74" s="346"/>
      <c r="O74" s="346"/>
      <c r="P74" s="349"/>
    </row>
    <row r="75" spans="2:16" ht="14.25" customHeight="1" x14ac:dyDescent="0.3">
      <c r="B75" s="163"/>
      <c r="C75" s="164"/>
      <c r="D75" s="165"/>
      <c r="E75" s="327"/>
      <c r="F75" s="328"/>
      <c r="G75" s="166"/>
      <c r="I75" s="336"/>
      <c r="J75" s="337"/>
      <c r="K75" s="337"/>
      <c r="L75" s="338"/>
      <c r="M75" s="343"/>
      <c r="N75" s="337"/>
      <c r="O75" s="337"/>
      <c r="P75" s="344"/>
    </row>
    <row r="76" spans="2:16" ht="14.25" customHeight="1" x14ac:dyDescent="0.3">
      <c r="B76" s="163"/>
      <c r="C76" s="164"/>
      <c r="D76" s="165"/>
      <c r="E76" s="327"/>
      <c r="F76" s="328"/>
      <c r="G76" s="166"/>
      <c r="I76" s="345" t="s">
        <v>141</v>
      </c>
      <c r="J76" s="346"/>
      <c r="K76" s="346"/>
      <c r="L76" s="347"/>
      <c r="M76" s="348" t="s">
        <v>150</v>
      </c>
      <c r="N76" s="346"/>
      <c r="O76" s="346"/>
      <c r="P76" s="349"/>
    </row>
    <row r="77" spans="2:16" ht="14.25" customHeight="1" x14ac:dyDescent="0.3">
      <c r="B77" s="163"/>
      <c r="C77" s="164"/>
      <c r="D77" s="165"/>
      <c r="E77" s="327"/>
      <c r="F77" s="328"/>
      <c r="G77" s="166"/>
      <c r="I77" s="334"/>
      <c r="J77" s="335"/>
      <c r="K77" s="335"/>
      <c r="L77" s="333"/>
      <c r="M77" s="341"/>
      <c r="N77" s="335"/>
      <c r="O77" s="335"/>
      <c r="P77" s="342"/>
    </row>
    <row r="78" spans="2:16" ht="14.25" customHeight="1" x14ac:dyDescent="0.3">
      <c r="B78" s="163"/>
      <c r="C78" s="164"/>
      <c r="D78" s="165"/>
      <c r="E78" s="327"/>
      <c r="F78" s="328"/>
      <c r="G78" s="166"/>
      <c r="I78" s="334"/>
      <c r="J78" s="335"/>
      <c r="K78" s="335"/>
      <c r="L78" s="333"/>
      <c r="M78" s="341"/>
      <c r="N78" s="335"/>
      <c r="O78" s="335"/>
      <c r="P78" s="342"/>
    </row>
    <row r="79" spans="2:16" ht="30" customHeight="1" x14ac:dyDescent="0.3">
      <c r="B79" s="168"/>
      <c r="C79" s="169"/>
      <c r="D79" s="170"/>
      <c r="E79" s="356"/>
      <c r="F79" s="357"/>
      <c r="G79" s="171"/>
      <c r="I79" s="350"/>
      <c r="J79" s="351"/>
      <c r="K79" s="351"/>
      <c r="L79" s="352"/>
      <c r="M79" s="353"/>
      <c r="N79" s="351"/>
      <c r="O79" s="351"/>
      <c r="P79" s="354"/>
    </row>
    <row r="80" spans="2:16" ht="15.75" customHeight="1" x14ac:dyDescent="0.3">
      <c r="D80" s="88"/>
      <c r="J80" s="172"/>
      <c r="K80" s="89"/>
      <c r="L80" s="37"/>
      <c r="M80" s="37"/>
      <c r="N80" s="37"/>
      <c r="O80" s="37"/>
      <c r="P80" s="37"/>
    </row>
    <row r="81" spans="4:16" ht="15.75" customHeight="1" x14ac:dyDescent="0.3">
      <c r="D81" s="88"/>
      <c r="J81" s="172"/>
      <c r="K81" s="89"/>
      <c r="L81" s="37"/>
      <c r="M81" s="37"/>
      <c r="N81" s="37"/>
      <c r="O81" s="37"/>
      <c r="P81" s="37"/>
    </row>
    <row r="82" spans="4:16" ht="15.75" customHeight="1" x14ac:dyDescent="0.3">
      <c r="D82" s="88"/>
      <c r="J82" s="172"/>
      <c r="K82" s="89"/>
      <c r="L82" s="37"/>
      <c r="M82" s="37"/>
      <c r="N82" s="37"/>
      <c r="O82" s="37"/>
      <c r="P82" s="37"/>
    </row>
    <row r="83" spans="4:16" ht="15.75" customHeight="1" x14ac:dyDescent="0.3">
      <c r="D83" s="88"/>
      <c r="J83" s="172"/>
      <c r="K83" s="89"/>
      <c r="L83" s="37"/>
      <c r="M83" s="37"/>
      <c r="N83" s="37"/>
      <c r="O83" s="37"/>
      <c r="P83" s="37"/>
    </row>
    <row r="84" spans="4:16" ht="15.75" customHeight="1" x14ac:dyDescent="0.3">
      <c r="D84" s="88"/>
      <c r="J84" s="172"/>
      <c r="K84" s="89"/>
      <c r="L84" s="37"/>
      <c r="M84" s="37"/>
      <c r="N84" s="37"/>
      <c r="O84" s="37"/>
      <c r="P84" s="37"/>
    </row>
    <row r="85" spans="4:16" ht="15.75" customHeight="1" x14ac:dyDescent="0.3">
      <c r="D85" s="88"/>
      <c r="J85" s="172"/>
      <c r="K85" s="89"/>
      <c r="L85" s="37"/>
      <c r="M85" s="37"/>
      <c r="N85" s="37"/>
      <c r="O85" s="37"/>
      <c r="P85" s="37"/>
    </row>
    <row r="86" spans="4:16" ht="15.75" customHeight="1" x14ac:dyDescent="0.3">
      <c r="D86" s="88"/>
      <c r="J86" s="172"/>
      <c r="K86" s="89"/>
      <c r="L86" s="37"/>
      <c r="M86" s="37"/>
      <c r="N86" s="37"/>
      <c r="O86" s="37"/>
      <c r="P86" s="37"/>
    </row>
    <row r="87" spans="4:16" ht="15.75" customHeight="1" x14ac:dyDescent="0.3">
      <c r="D87" s="88"/>
      <c r="J87" s="172"/>
      <c r="K87" s="89"/>
      <c r="L87" s="37"/>
      <c r="M87" s="37"/>
      <c r="N87" s="37"/>
      <c r="O87" s="37"/>
      <c r="P87" s="37"/>
    </row>
    <row r="88" spans="4:16" ht="15.75" customHeight="1" x14ac:dyDescent="0.3">
      <c r="D88" s="88"/>
      <c r="J88" s="172"/>
      <c r="K88" s="89"/>
      <c r="L88" s="37"/>
      <c r="M88" s="37"/>
      <c r="N88" s="37"/>
      <c r="O88" s="37"/>
      <c r="P88" s="37"/>
    </row>
    <row r="89" spans="4:16" ht="15.75" customHeight="1" x14ac:dyDescent="0.3">
      <c r="D89" s="88"/>
      <c r="J89" s="172"/>
      <c r="K89" s="89"/>
      <c r="L89" s="37"/>
      <c r="M89" s="37"/>
      <c r="N89" s="37"/>
      <c r="O89" s="37"/>
      <c r="P89" s="37"/>
    </row>
    <row r="90" spans="4:16" ht="15.75" customHeight="1" x14ac:dyDescent="0.3">
      <c r="D90" s="88"/>
      <c r="J90" s="172"/>
      <c r="K90" s="89"/>
      <c r="L90" s="37"/>
      <c r="M90" s="37"/>
      <c r="N90" s="37"/>
      <c r="O90" s="37"/>
      <c r="P90" s="37"/>
    </row>
    <row r="91" spans="4:16" ht="15.75" customHeight="1" x14ac:dyDescent="0.3">
      <c r="D91" s="88"/>
      <c r="J91" s="172"/>
      <c r="K91" s="89"/>
      <c r="L91" s="37"/>
      <c r="M91" s="37"/>
      <c r="N91" s="37"/>
      <c r="O91" s="37"/>
      <c r="P91" s="37"/>
    </row>
    <row r="92" spans="4:16" ht="15.75" customHeight="1" x14ac:dyDescent="0.3">
      <c r="D92" s="88"/>
      <c r="J92" s="172"/>
      <c r="K92" s="89"/>
      <c r="L92" s="37"/>
      <c r="M92" s="37"/>
      <c r="N92" s="37"/>
      <c r="O92" s="37"/>
      <c r="P92" s="37"/>
    </row>
    <row r="93" spans="4:16" ht="15.75" customHeight="1" x14ac:dyDescent="0.3">
      <c r="D93" s="88"/>
      <c r="J93" s="172"/>
      <c r="K93" s="89"/>
      <c r="L93" s="37"/>
      <c r="M93" s="37"/>
      <c r="N93" s="37"/>
      <c r="O93" s="37"/>
      <c r="P93" s="37"/>
    </row>
    <row r="94" spans="4:16" ht="15.75" customHeight="1" x14ac:dyDescent="0.3">
      <c r="D94" s="88"/>
      <c r="J94" s="172"/>
      <c r="K94" s="89"/>
      <c r="L94" s="37"/>
      <c r="M94" s="37"/>
      <c r="N94" s="37"/>
      <c r="O94" s="37"/>
      <c r="P94" s="37"/>
    </row>
    <row r="95" spans="4:16" ht="15.75" customHeight="1" x14ac:dyDescent="0.3">
      <c r="D95" s="88"/>
      <c r="J95" s="172"/>
      <c r="K95" s="89"/>
      <c r="L95" s="37"/>
      <c r="M95" s="37"/>
      <c r="N95" s="37"/>
      <c r="O95" s="37"/>
      <c r="P95" s="37"/>
    </row>
    <row r="96" spans="4:16" ht="15.75" customHeight="1" x14ac:dyDescent="0.3">
      <c r="D96" s="88"/>
      <c r="J96" s="172"/>
      <c r="K96" s="89"/>
      <c r="L96" s="37"/>
      <c r="M96" s="37"/>
      <c r="N96" s="37"/>
      <c r="O96" s="37"/>
      <c r="P96" s="37"/>
    </row>
    <row r="97" spans="4:16" ht="15.75" customHeight="1" x14ac:dyDescent="0.3">
      <c r="D97" s="88"/>
      <c r="J97" s="172"/>
      <c r="K97" s="89"/>
      <c r="L97" s="37"/>
      <c r="M97" s="37"/>
      <c r="N97" s="37"/>
      <c r="O97" s="37"/>
      <c r="P97" s="37"/>
    </row>
    <row r="98" spans="4:16" ht="15.75" customHeight="1" x14ac:dyDescent="0.3">
      <c r="D98" s="88"/>
      <c r="J98" s="172"/>
      <c r="K98" s="89"/>
      <c r="L98" s="37"/>
      <c r="M98" s="37"/>
      <c r="N98" s="37"/>
      <c r="O98" s="37"/>
      <c r="P98" s="37"/>
    </row>
    <row r="99" spans="4:16" ht="15.75" customHeight="1" x14ac:dyDescent="0.3">
      <c r="D99" s="88"/>
      <c r="J99" s="172"/>
      <c r="K99" s="89"/>
      <c r="L99" s="37"/>
      <c r="M99" s="37"/>
      <c r="N99" s="37"/>
      <c r="O99" s="37"/>
      <c r="P99" s="37"/>
    </row>
    <row r="100" spans="4:16" ht="15.75" customHeight="1" x14ac:dyDescent="0.3">
      <c r="D100" s="88"/>
      <c r="J100" s="172"/>
      <c r="K100" s="89"/>
      <c r="L100" s="37"/>
      <c r="M100" s="37"/>
      <c r="N100" s="37"/>
      <c r="O100" s="37"/>
      <c r="P100" s="37"/>
    </row>
    <row r="101" spans="4:16" ht="15.75" customHeight="1" x14ac:dyDescent="0.3">
      <c r="D101" s="88"/>
      <c r="J101" s="172"/>
      <c r="K101" s="89"/>
      <c r="L101" s="37"/>
      <c r="M101" s="37"/>
      <c r="N101" s="37"/>
      <c r="O101" s="37"/>
      <c r="P101" s="37"/>
    </row>
    <row r="102" spans="4:16" ht="15.75" customHeight="1" x14ac:dyDescent="0.3">
      <c r="D102" s="88"/>
      <c r="J102" s="172"/>
      <c r="K102" s="89"/>
      <c r="L102" s="37"/>
      <c r="M102" s="37"/>
      <c r="N102" s="37"/>
      <c r="O102" s="37"/>
      <c r="P102" s="37"/>
    </row>
    <row r="103" spans="4:16" ht="15.75" customHeight="1" x14ac:dyDescent="0.3">
      <c r="D103" s="88"/>
      <c r="J103" s="172"/>
      <c r="K103" s="89"/>
      <c r="L103" s="37"/>
      <c r="M103" s="37"/>
      <c r="N103" s="37"/>
      <c r="O103" s="37"/>
      <c r="P103" s="37"/>
    </row>
    <row r="104" spans="4:16" ht="15.75" customHeight="1" x14ac:dyDescent="0.3">
      <c r="D104" s="88"/>
      <c r="J104" s="172"/>
      <c r="K104" s="89"/>
      <c r="L104" s="37"/>
      <c r="M104" s="37"/>
      <c r="N104" s="37"/>
      <c r="O104" s="37"/>
      <c r="P104" s="37"/>
    </row>
    <row r="105" spans="4:16" ht="15.75" customHeight="1" x14ac:dyDescent="0.3">
      <c r="D105" s="88"/>
      <c r="J105" s="172"/>
      <c r="K105" s="89"/>
      <c r="L105" s="37"/>
      <c r="M105" s="37"/>
      <c r="N105" s="37"/>
      <c r="O105" s="37"/>
      <c r="P105" s="37"/>
    </row>
    <row r="106" spans="4:16" ht="15.75" customHeight="1" x14ac:dyDescent="0.3">
      <c r="D106" s="88"/>
      <c r="J106" s="89"/>
      <c r="K106" s="89"/>
    </row>
    <row r="107" spans="4:16" ht="15.75" customHeight="1" x14ac:dyDescent="0.3">
      <c r="D107" s="88"/>
      <c r="J107" s="89"/>
      <c r="K107" s="89"/>
    </row>
    <row r="108" spans="4:16" ht="15.75" customHeight="1" x14ac:dyDescent="0.3">
      <c r="D108" s="88"/>
      <c r="J108" s="89"/>
      <c r="K108" s="89"/>
    </row>
    <row r="109" spans="4:16" ht="15.75" customHeight="1" x14ac:dyDescent="0.3">
      <c r="D109" s="88"/>
      <c r="J109" s="89"/>
      <c r="K109" s="89"/>
    </row>
    <row r="110" spans="4:16" ht="15.75" customHeight="1" x14ac:dyDescent="0.3">
      <c r="D110" s="88"/>
      <c r="J110" s="89"/>
      <c r="K110" s="89"/>
    </row>
    <row r="111" spans="4:16" ht="15.75" customHeight="1" x14ac:dyDescent="0.3">
      <c r="D111" s="88"/>
      <c r="J111" s="89"/>
      <c r="K111" s="89"/>
    </row>
    <row r="112" spans="4:16" ht="15.75" customHeight="1" x14ac:dyDescent="0.3">
      <c r="D112" s="88"/>
      <c r="J112" s="89"/>
      <c r="K112" s="89"/>
    </row>
    <row r="113" spans="4:11" ht="15.75" customHeight="1" x14ac:dyDescent="0.3">
      <c r="D113" s="88"/>
      <c r="J113" s="89"/>
      <c r="K113" s="89"/>
    </row>
    <row r="114" spans="4:11" ht="15.75" customHeight="1" x14ac:dyDescent="0.3">
      <c r="D114" s="88"/>
      <c r="J114" s="89"/>
      <c r="K114" s="89"/>
    </row>
    <row r="115" spans="4:11" ht="15.75" customHeight="1" x14ac:dyDescent="0.3">
      <c r="D115" s="88"/>
      <c r="J115" s="89"/>
      <c r="K115" s="89"/>
    </row>
    <row r="116" spans="4:11" ht="15.75" customHeight="1" x14ac:dyDescent="0.3">
      <c r="D116" s="88"/>
      <c r="J116" s="89"/>
      <c r="K116" s="89"/>
    </row>
    <row r="117" spans="4:11" ht="15.75" customHeight="1" x14ac:dyDescent="0.3">
      <c r="D117" s="88"/>
      <c r="J117" s="89"/>
      <c r="K117" s="89"/>
    </row>
    <row r="118" spans="4:11" ht="15.75" customHeight="1" x14ac:dyDescent="0.3">
      <c r="D118" s="88"/>
      <c r="J118" s="89"/>
      <c r="K118" s="89"/>
    </row>
    <row r="119" spans="4:11" ht="15.75" customHeight="1" x14ac:dyDescent="0.3">
      <c r="D119" s="88"/>
      <c r="J119" s="89"/>
      <c r="K119" s="89"/>
    </row>
    <row r="120" spans="4:11" ht="15.75" customHeight="1" x14ac:dyDescent="0.3">
      <c r="D120" s="88"/>
      <c r="J120" s="89"/>
      <c r="K120" s="89"/>
    </row>
    <row r="121" spans="4:11" ht="15.75" customHeight="1" x14ac:dyDescent="0.3">
      <c r="D121" s="88"/>
      <c r="J121" s="89"/>
      <c r="K121" s="89"/>
    </row>
    <row r="122" spans="4:11" ht="15.75" customHeight="1" x14ac:dyDescent="0.3">
      <c r="D122" s="88"/>
      <c r="J122" s="89"/>
      <c r="K122" s="89"/>
    </row>
    <row r="123" spans="4:11" ht="15.75" customHeight="1" x14ac:dyDescent="0.3">
      <c r="D123" s="88"/>
      <c r="J123" s="89"/>
      <c r="K123" s="89"/>
    </row>
    <row r="124" spans="4:11" ht="15.75" customHeight="1" x14ac:dyDescent="0.3">
      <c r="D124" s="88"/>
      <c r="J124" s="89"/>
      <c r="K124" s="89"/>
    </row>
    <row r="125" spans="4:11" ht="15.75" customHeight="1" x14ac:dyDescent="0.3">
      <c r="D125" s="88"/>
      <c r="J125" s="89"/>
      <c r="K125" s="89"/>
    </row>
    <row r="126" spans="4:11" ht="15.75" customHeight="1" x14ac:dyDescent="0.3">
      <c r="D126" s="88"/>
      <c r="J126" s="89"/>
      <c r="K126" s="89"/>
    </row>
    <row r="127" spans="4:11" ht="15.75" customHeight="1" x14ac:dyDescent="0.3">
      <c r="D127" s="88"/>
      <c r="J127" s="89"/>
      <c r="K127" s="89"/>
    </row>
    <row r="128" spans="4:11" ht="15.75" customHeight="1" x14ac:dyDescent="0.3">
      <c r="D128" s="88"/>
      <c r="J128" s="89"/>
      <c r="K128" s="89"/>
    </row>
    <row r="129" spans="4:11" ht="15.75" customHeight="1" x14ac:dyDescent="0.3">
      <c r="D129" s="88"/>
      <c r="J129" s="89"/>
      <c r="K129" s="89"/>
    </row>
    <row r="130" spans="4:11" ht="15.75" customHeight="1" x14ac:dyDescent="0.3">
      <c r="D130" s="88"/>
      <c r="J130" s="89"/>
      <c r="K130" s="89"/>
    </row>
    <row r="131" spans="4:11" ht="15.75" customHeight="1" x14ac:dyDescent="0.3">
      <c r="D131" s="88"/>
      <c r="J131" s="89"/>
      <c r="K131" s="89"/>
    </row>
    <row r="132" spans="4:11" ht="15.75" customHeight="1" x14ac:dyDescent="0.3">
      <c r="D132" s="88"/>
      <c r="J132" s="89"/>
      <c r="K132" s="89"/>
    </row>
    <row r="133" spans="4:11" ht="15.75" customHeight="1" x14ac:dyDescent="0.3">
      <c r="D133" s="88"/>
      <c r="J133" s="89"/>
      <c r="K133" s="89"/>
    </row>
    <row r="134" spans="4:11" ht="15.75" customHeight="1" x14ac:dyDescent="0.3">
      <c r="D134" s="88"/>
      <c r="J134" s="89"/>
      <c r="K134" s="89"/>
    </row>
    <row r="135" spans="4:11" ht="15.75" customHeight="1" x14ac:dyDescent="0.3">
      <c r="D135" s="88"/>
      <c r="J135" s="89"/>
      <c r="K135" s="89"/>
    </row>
    <row r="136" spans="4:11" ht="15.75" customHeight="1" x14ac:dyDescent="0.3">
      <c r="D136" s="88"/>
      <c r="J136" s="89"/>
      <c r="K136" s="89"/>
    </row>
    <row r="137" spans="4:11" ht="15.75" customHeight="1" x14ac:dyDescent="0.3">
      <c r="D137" s="88"/>
      <c r="J137" s="89"/>
      <c r="K137" s="89"/>
    </row>
    <row r="138" spans="4:11" ht="15.75" customHeight="1" x14ac:dyDescent="0.3">
      <c r="D138" s="88"/>
      <c r="J138" s="89"/>
      <c r="K138" s="89"/>
    </row>
    <row r="139" spans="4:11" ht="15.75" customHeight="1" x14ac:dyDescent="0.3">
      <c r="D139" s="88"/>
      <c r="J139" s="89"/>
      <c r="K139" s="89"/>
    </row>
    <row r="140" spans="4:11" ht="15.75" customHeight="1" x14ac:dyDescent="0.3">
      <c r="D140" s="88"/>
      <c r="J140" s="89"/>
      <c r="K140" s="89"/>
    </row>
    <row r="141" spans="4:11" ht="15.75" customHeight="1" x14ac:dyDescent="0.3">
      <c r="D141" s="88"/>
      <c r="J141" s="89"/>
      <c r="K141" s="89"/>
    </row>
    <row r="142" spans="4:11" ht="15.75" customHeight="1" x14ac:dyDescent="0.3">
      <c r="D142" s="88"/>
      <c r="J142" s="89"/>
      <c r="K142" s="89"/>
    </row>
    <row r="143" spans="4:11" ht="15.75" customHeight="1" x14ac:dyDescent="0.3">
      <c r="D143" s="88"/>
      <c r="J143" s="89"/>
      <c r="K143" s="89"/>
    </row>
    <row r="144" spans="4:11" ht="15.75" customHeight="1" x14ac:dyDescent="0.3">
      <c r="D144" s="88"/>
      <c r="J144" s="89"/>
      <c r="K144" s="89"/>
    </row>
    <row r="145" spans="4:11" ht="15.75" customHeight="1" x14ac:dyDescent="0.3">
      <c r="D145" s="88"/>
      <c r="J145" s="89"/>
      <c r="K145" s="89"/>
    </row>
    <row r="146" spans="4:11" ht="15.75" customHeight="1" x14ac:dyDescent="0.3">
      <c r="D146" s="88"/>
      <c r="J146" s="89"/>
      <c r="K146" s="89"/>
    </row>
    <row r="147" spans="4:11" ht="15.75" customHeight="1" x14ac:dyDescent="0.3">
      <c r="D147" s="88"/>
      <c r="J147" s="89"/>
      <c r="K147" s="89"/>
    </row>
    <row r="148" spans="4:11" ht="15.75" customHeight="1" x14ac:dyDescent="0.3">
      <c r="D148" s="88"/>
      <c r="J148" s="89"/>
      <c r="K148" s="89"/>
    </row>
    <row r="149" spans="4:11" ht="15.75" customHeight="1" x14ac:dyDescent="0.3">
      <c r="D149" s="88"/>
      <c r="J149" s="89"/>
      <c r="K149" s="89"/>
    </row>
    <row r="150" spans="4:11" ht="15.75" customHeight="1" x14ac:dyDescent="0.3">
      <c r="D150" s="88"/>
      <c r="J150" s="89"/>
      <c r="K150" s="89"/>
    </row>
    <row r="151" spans="4:11" ht="15.75" customHeight="1" x14ac:dyDescent="0.3">
      <c r="D151" s="88"/>
      <c r="J151" s="89"/>
      <c r="K151" s="89"/>
    </row>
    <row r="152" spans="4:11" ht="15.75" customHeight="1" x14ac:dyDescent="0.3">
      <c r="D152" s="88"/>
      <c r="J152" s="89"/>
      <c r="K152" s="89"/>
    </row>
    <row r="153" spans="4:11" ht="15.75" customHeight="1" x14ac:dyDescent="0.3">
      <c r="D153" s="88"/>
      <c r="J153" s="89"/>
      <c r="K153" s="89"/>
    </row>
    <row r="154" spans="4:11" ht="15.75" customHeight="1" x14ac:dyDescent="0.3">
      <c r="D154" s="88"/>
      <c r="J154" s="89"/>
      <c r="K154" s="89"/>
    </row>
    <row r="155" spans="4:11" ht="15.75" customHeight="1" x14ac:dyDescent="0.3">
      <c r="D155" s="88"/>
      <c r="J155" s="89"/>
      <c r="K155" s="89"/>
    </row>
    <row r="156" spans="4:11" ht="15.75" customHeight="1" x14ac:dyDescent="0.3">
      <c r="D156" s="88"/>
      <c r="J156" s="89"/>
      <c r="K156" s="89"/>
    </row>
    <row r="157" spans="4:11" ht="15.75" customHeight="1" x14ac:dyDescent="0.3">
      <c r="D157" s="88"/>
      <c r="J157" s="89"/>
      <c r="K157" s="89"/>
    </row>
    <row r="158" spans="4:11" ht="15.75" customHeight="1" x14ac:dyDescent="0.3">
      <c r="D158" s="88"/>
      <c r="J158" s="89"/>
      <c r="K158" s="89"/>
    </row>
    <row r="159" spans="4:11" ht="15.75" customHeight="1" x14ac:dyDescent="0.3">
      <c r="D159" s="88"/>
      <c r="J159" s="89"/>
      <c r="K159" s="89"/>
    </row>
    <row r="160" spans="4:11" ht="15.75" customHeight="1" x14ac:dyDescent="0.3">
      <c r="D160" s="88"/>
      <c r="J160" s="89"/>
      <c r="K160" s="89"/>
    </row>
    <row r="161" spans="4:11" ht="15.75" customHeight="1" x14ac:dyDescent="0.3">
      <c r="D161" s="88"/>
      <c r="J161" s="89"/>
      <c r="K161" s="89"/>
    </row>
    <row r="162" spans="4:11" ht="15.75" customHeight="1" x14ac:dyDescent="0.3">
      <c r="D162" s="88"/>
      <c r="J162" s="89"/>
      <c r="K162" s="89"/>
    </row>
    <row r="163" spans="4:11" ht="15.75" customHeight="1" x14ac:dyDescent="0.3">
      <c r="D163" s="88"/>
      <c r="J163" s="89"/>
      <c r="K163" s="89"/>
    </row>
    <row r="164" spans="4:11" ht="15.75" customHeight="1" x14ac:dyDescent="0.3">
      <c r="D164" s="88"/>
      <c r="J164" s="89"/>
      <c r="K164" s="89"/>
    </row>
    <row r="165" spans="4:11" ht="15.75" customHeight="1" x14ac:dyDescent="0.3">
      <c r="D165" s="88"/>
      <c r="J165" s="89"/>
      <c r="K165" s="89"/>
    </row>
    <row r="166" spans="4:11" ht="15.75" customHeight="1" x14ac:dyDescent="0.3">
      <c r="D166" s="88"/>
      <c r="J166" s="89"/>
      <c r="K166" s="89"/>
    </row>
    <row r="167" spans="4:11" ht="15.75" customHeight="1" x14ac:dyDescent="0.3">
      <c r="D167" s="88"/>
      <c r="J167" s="89"/>
      <c r="K167" s="89"/>
    </row>
    <row r="168" spans="4:11" ht="15.75" customHeight="1" x14ac:dyDescent="0.3">
      <c r="D168" s="88"/>
      <c r="J168" s="89"/>
      <c r="K168" s="89"/>
    </row>
    <row r="169" spans="4:11" ht="15.75" customHeight="1" x14ac:dyDescent="0.3">
      <c r="D169" s="88"/>
      <c r="J169" s="89"/>
      <c r="K169" s="89"/>
    </row>
    <row r="170" spans="4:11" ht="15.75" customHeight="1" x14ac:dyDescent="0.3">
      <c r="D170" s="88"/>
      <c r="J170" s="89"/>
      <c r="K170" s="89"/>
    </row>
    <row r="171" spans="4:11" ht="15.75" customHeight="1" x14ac:dyDescent="0.3">
      <c r="D171" s="88"/>
      <c r="J171" s="89"/>
      <c r="K171" s="89"/>
    </row>
    <row r="172" spans="4:11" ht="15.75" customHeight="1" x14ac:dyDescent="0.3">
      <c r="D172" s="88"/>
      <c r="J172" s="89"/>
      <c r="K172" s="89"/>
    </row>
    <row r="173" spans="4:11" ht="15.75" customHeight="1" x14ac:dyDescent="0.3">
      <c r="D173" s="88"/>
      <c r="J173" s="89"/>
      <c r="K173" s="89"/>
    </row>
    <row r="174" spans="4:11" ht="15.75" customHeight="1" x14ac:dyDescent="0.3">
      <c r="D174" s="88"/>
      <c r="J174" s="89"/>
      <c r="K174" s="89"/>
    </row>
    <row r="175" spans="4:11" ht="15.75" customHeight="1" x14ac:dyDescent="0.3">
      <c r="D175" s="88"/>
      <c r="J175" s="89"/>
      <c r="K175" s="89"/>
    </row>
    <row r="176" spans="4:11" ht="15.75" customHeight="1" x14ac:dyDescent="0.3">
      <c r="D176" s="88"/>
      <c r="J176" s="89"/>
      <c r="K176" s="89"/>
    </row>
    <row r="177" spans="4:11" ht="15.75" customHeight="1" x14ac:dyDescent="0.3">
      <c r="D177" s="88"/>
      <c r="J177" s="89"/>
      <c r="K177" s="89"/>
    </row>
    <row r="178" spans="4:11" ht="15.75" customHeight="1" x14ac:dyDescent="0.3">
      <c r="D178" s="88"/>
      <c r="J178" s="89"/>
      <c r="K178" s="89"/>
    </row>
    <row r="179" spans="4:11" ht="15.75" customHeight="1" x14ac:dyDescent="0.3">
      <c r="D179" s="88"/>
      <c r="J179" s="89"/>
      <c r="K179" s="89"/>
    </row>
    <row r="180" spans="4:11" ht="15.75" customHeight="1" x14ac:dyDescent="0.3">
      <c r="D180" s="88"/>
      <c r="J180" s="89"/>
      <c r="K180" s="89"/>
    </row>
    <row r="181" spans="4:11" ht="15.75" customHeight="1" x14ac:dyDescent="0.3">
      <c r="D181" s="88"/>
      <c r="J181" s="89"/>
      <c r="K181" s="89"/>
    </row>
    <row r="182" spans="4:11" ht="15.75" customHeight="1" x14ac:dyDescent="0.3">
      <c r="D182" s="88"/>
      <c r="J182" s="89"/>
      <c r="K182" s="89"/>
    </row>
    <row r="183" spans="4:11" ht="15.75" customHeight="1" x14ac:dyDescent="0.3">
      <c r="D183" s="88"/>
      <c r="J183" s="89"/>
      <c r="K183" s="89"/>
    </row>
    <row r="184" spans="4:11" ht="15.75" customHeight="1" x14ac:dyDescent="0.3">
      <c r="D184" s="88"/>
      <c r="J184" s="89"/>
      <c r="K184" s="89"/>
    </row>
    <row r="185" spans="4:11" ht="15.75" customHeight="1" x14ac:dyDescent="0.3">
      <c r="D185" s="88"/>
      <c r="J185" s="89"/>
      <c r="K185" s="89"/>
    </row>
    <row r="186" spans="4:11" ht="15.75" customHeight="1" x14ac:dyDescent="0.3">
      <c r="D186" s="88"/>
      <c r="J186" s="89"/>
      <c r="K186" s="89"/>
    </row>
    <row r="187" spans="4:11" ht="15.75" customHeight="1" x14ac:dyDescent="0.3">
      <c r="D187" s="88"/>
      <c r="J187" s="89"/>
      <c r="K187" s="89"/>
    </row>
    <row r="188" spans="4:11" ht="15.75" customHeight="1" x14ac:dyDescent="0.3">
      <c r="D188" s="88"/>
      <c r="J188" s="89"/>
      <c r="K188" s="89"/>
    </row>
    <row r="189" spans="4:11" ht="15.75" customHeight="1" x14ac:dyDescent="0.3">
      <c r="D189" s="88"/>
      <c r="J189" s="89"/>
      <c r="K189" s="89"/>
    </row>
    <row r="190" spans="4:11" ht="15.75" customHeight="1" x14ac:dyDescent="0.3">
      <c r="D190" s="88"/>
      <c r="J190" s="89"/>
      <c r="K190" s="89"/>
    </row>
    <row r="191" spans="4:11" ht="15.75" customHeight="1" x14ac:dyDescent="0.3">
      <c r="D191" s="88"/>
      <c r="J191" s="89"/>
      <c r="K191" s="89"/>
    </row>
    <row r="192" spans="4:11" ht="15.75" customHeight="1" x14ac:dyDescent="0.3">
      <c r="D192" s="88"/>
      <c r="J192" s="89"/>
      <c r="K192" s="89"/>
    </row>
    <row r="193" spans="4:11" ht="15.75" customHeight="1" x14ac:dyDescent="0.3">
      <c r="D193" s="88"/>
      <c r="J193" s="89"/>
      <c r="K193" s="89"/>
    </row>
    <row r="194" spans="4:11" ht="15.75" customHeight="1" x14ac:dyDescent="0.3">
      <c r="D194" s="88"/>
      <c r="J194" s="89"/>
      <c r="K194" s="89"/>
    </row>
    <row r="195" spans="4:11" ht="15.75" customHeight="1" x14ac:dyDescent="0.3">
      <c r="D195" s="88"/>
      <c r="J195" s="89"/>
      <c r="K195" s="89"/>
    </row>
    <row r="196" spans="4:11" ht="15.75" customHeight="1" x14ac:dyDescent="0.3">
      <c r="D196" s="88"/>
      <c r="J196" s="89"/>
      <c r="K196" s="89"/>
    </row>
    <row r="197" spans="4:11" ht="15.75" customHeight="1" x14ac:dyDescent="0.3">
      <c r="D197" s="88"/>
      <c r="J197" s="89"/>
      <c r="K197" s="89"/>
    </row>
    <row r="198" spans="4:11" ht="15.75" customHeight="1" x14ac:dyDescent="0.3">
      <c r="D198" s="88"/>
      <c r="J198" s="89"/>
      <c r="K198" s="89"/>
    </row>
    <row r="199" spans="4:11" ht="15.75" customHeight="1" x14ac:dyDescent="0.3">
      <c r="D199" s="88"/>
      <c r="J199" s="89"/>
      <c r="K199" s="89"/>
    </row>
    <row r="200" spans="4:11" ht="15.75" customHeight="1" x14ac:dyDescent="0.3">
      <c r="D200" s="88"/>
      <c r="J200" s="89"/>
      <c r="K200" s="89"/>
    </row>
    <row r="201" spans="4:11" ht="15.75" customHeight="1" x14ac:dyDescent="0.3">
      <c r="D201" s="88"/>
      <c r="J201" s="89"/>
      <c r="K201" s="89"/>
    </row>
    <row r="202" spans="4:11" ht="15.75" customHeight="1" x14ac:dyDescent="0.3">
      <c r="D202" s="88"/>
      <c r="J202" s="89"/>
      <c r="K202" s="89"/>
    </row>
    <row r="203" spans="4:11" ht="15.75" customHeight="1" x14ac:dyDescent="0.3">
      <c r="D203" s="88"/>
      <c r="J203" s="89"/>
      <c r="K203" s="89"/>
    </row>
    <row r="204" spans="4:11" ht="15.75" customHeight="1" x14ac:dyDescent="0.3">
      <c r="D204" s="88"/>
      <c r="J204" s="89"/>
      <c r="K204" s="89"/>
    </row>
    <row r="205" spans="4:11" ht="15.75" customHeight="1" x14ac:dyDescent="0.3">
      <c r="D205" s="88"/>
      <c r="J205" s="89"/>
      <c r="K205" s="89"/>
    </row>
    <row r="206" spans="4:11" ht="15.75" customHeight="1" x14ac:dyDescent="0.3">
      <c r="D206" s="88"/>
      <c r="J206" s="89"/>
      <c r="K206" s="89"/>
    </row>
    <row r="207" spans="4:11" ht="15.75" customHeight="1" x14ac:dyDescent="0.3">
      <c r="D207" s="88"/>
      <c r="J207" s="89"/>
      <c r="K207" s="89"/>
    </row>
    <row r="208" spans="4:11" ht="15.75" customHeight="1" x14ac:dyDescent="0.3">
      <c r="D208" s="88"/>
      <c r="J208" s="89"/>
      <c r="K208" s="89"/>
    </row>
    <row r="209" spans="4:11" ht="15.75" customHeight="1" x14ac:dyDescent="0.3">
      <c r="D209" s="88"/>
      <c r="J209" s="89"/>
      <c r="K209" s="89"/>
    </row>
    <row r="210" spans="4:11" ht="15.75" customHeight="1" x14ac:dyDescent="0.3">
      <c r="D210" s="88"/>
      <c r="J210" s="89"/>
      <c r="K210" s="89"/>
    </row>
    <row r="211" spans="4:11" ht="15.75" customHeight="1" x14ac:dyDescent="0.3">
      <c r="D211" s="88"/>
      <c r="J211" s="89"/>
      <c r="K211" s="89"/>
    </row>
    <row r="212" spans="4:11" ht="15.75" customHeight="1" x14ac:dyDescent="0.3">
      <c r="D212" s="88"/>
      <c r="J212" s="89"/>
      <c r="K212" s="89"/>
    </row>
    <row r="213" spans="4:11" ht="15.75" customHeight="1" x14ac:dyDescent="0.3">
      <c r="D213" s="88"/>
      <c r="J213" s="89"/>
      <c r="K213" s="89"/>
    </row>
    <row r="214" spans="4:11" ht="15.75" customHeight="1" x14ac:dyDescent="0.3">
      <c r="D214" s="88"/>
      <c r="J214" s="89"/>
      <c r="K214" s="89"/>
    </row>
    <row r="215" spans="4:11" ht="15.75" customHeight="1" x14ac:dyDescent="0.3">
      <c r="D215" s="88"/>
      <c r="J215" s="89"/>
      <c r="K215" s="89"/>
    </row>
    <row r="216" spans="4:11" ht="15.75" customHeight="1" x14ac:dyDescent="0.3">
      <c r="D216" s="88"/>
      <c r="J216" s="89"/>
      <c r="K216" s="89"/>
    </row>
    <row r="217" spans="4:11" ht="15.75" customHeight="1" x14ac:dyDescent="0.3">
      <c r="D217" s="88"/>
      <c r="J217" s="89"/>
      <c r="K217" s="89"/>
    </row>
    <row r="218" spans="4:11" ht="15.75" customHeight="1" x14ac:dyDescent="0.3">
      <c r="D218" s="88"/>
      <c r="J218" s="89"/>
      <c r="K218" s="89"/>
    </row>
    <row r="219" spans="4:11" ht="15.75" customHeight="1" x14ac:dyDescent="0.3">
      <c r="D219" s="88"/>
      <c r="J219" s="89"/>
      <c r="K219" s="89"/>
    </row>
    <row r="220" spans="4:11" ht="15.75" customHeight="1" x14ac:dyDescent="0.3">
      <c r="D220" s="88"/>
      <c r="J220" s="89"/>
      <c r="K220" s="89"/>
    </row>
    <row r="221" spans="4:11" ht="15.75" customHeight="1" x14ac:dyDescent="0.3">
      <c r="D221" s="88"/>
      <c r="J221" s="89"/>
      <c r="K221" s="89"/>
    </row>
    <row r="222" spans="4:11" ht="15.75" customHeight="1" x14ac:dyDescent="0.3">
      <c r="D222" s="88"/>
      <c r="J222" s="89"/>
      <c r="K222" s="89"/>
    </row>
    <row r="223" spans="4:11" ht="15.75" customHeight="1" x14ac:dyDescent="0.3">
      <c r="D223" s="88"/>
      <c r="J223" s="89"/>
      <c r="K223" s="89"/>
    </row>
    <row r="224" spans="4:11" ht="15.75" customHeight="1" x14ac:dyDescent="0.3">
      <c r="D224" s="88"/>
      <c r="J224" s="89"/>
      <c r="K224" s="89"/>
    </row>
    <row r="225" spans="4:11" ht="15.75" customHeight="1" x14ac:dyDescent="0.3">
      <c r="D225" s="88"/>
      <c r="J225" s="89"/>
      <c r="K225" s="89"/>
    </row>
    <row r="226" spans="4:11" ht="15.75" customHeight="1" x14ac:dyDescent="0.3">
      <c r="D226" s="88"/>
      <c r="J226" s="89"/>
      <c r="K226" s="89"/>
    </row>
    <row r="227" spans="4:11" ht="15.75" customHeight="1" x14ac:dyDescent="0.3">
      <c r="D227" s="88"/>
      <c r="J227" s="89"/>
      <c r="K227" s="89"/>
    </row>
    <row r="228" spans="4:11" ht="15.75" customHeight="1" x14ac:dyDescent="0.3">
      <c r="D228" s="88"/>
      <c r="J228" s="89"/>
      <c r="K228" s="89"/>
    </row>
    <row r="229" spans="4:11" ht="15.75" customHeight="1" x14ac:dyDescent="0.3">
      <c r="D229" s="88"/>
      <c r="J229" s="89"/>
      <c r="K229" s="89"/>
    </row>
    <row r="230" spans="4:11" ht="15.75" customHeight="1" x14ac:dyDescent="0.3">
      <c r="D230" s="88"/>
      <c r="J230" s="89"/>
      <c r="K230" s="89"/>
    </row>
    <row r="231" spans="4:11" ht="15.75" customHeight="1" x14ac:dyDescent="0.3">
      <c r="D231" s="88"/>
      <c r="J231" s="89"/>
      <c r="K231" s="89"/>
    </row>
    <row r="232" spans="4:11" ht="15.75" customHeight="1" x14ac:dyDescent="0.3">
      <c r="D232" s="88"/>
      <c r="J232" s="89"/>
      <c r="K232" s="89"/>
    </row>
    <row r="233" spans="4:11" ht="15.75" customHeight="1" x14ac:dyDescent="0.3">
      <c r="D233" s="88"/>
      <c r="J233" s="89"/>
      <c r="K233" s="89"/>
    </row>
    <row r="234" spans="4:11" ht="15.75" customHeight="1" x14ac:dyDescent="0.3">
      <c r="D234" s="88"/>
      <c r="J234" s="89"/>
      <c r="K234" s="89"/>
    </row>
    <row r="235" spans="4:11" ht="15.75" customHeight="1" x14ac:dyDescent="0.3">
      <c r="D235" s="88"/>
      <c r="J235" s="89"/>
      <c r="K235" s="89"/>
    </row>
    <row r="236" spans="4:11" ht="15.75" customHeight="1" x14ac:dyDescent="0.3">
      <c r="D236" s="88"/>
      <c r="J236" s="89"/>
      <c r="K236" s="89"/>
    </row>
    <row r="237" spans="4:11" ht="15.75" customHeight="1" x14ac:dyDescent="0.3">
      <c r="D237" s="88"/>
      <c r="J237" s="89"/>
      <c r="K237" s="89"/>
    </row>
    <row r="238" spans="4:11" ht="15.75" customHeight="1" x14ac:dyDescent="0.3">
      <c r="D238" s="88"/>
      <c r="J238" s="89"/>
      <c r="K238" s="89"/>
    </row>
    <row r="239" spans="4:11" ht="15.75" customHeight="1" x14ac:dyDescent="0.3">
      <c r="D239" s="88"/>
      <c r="J239" s="89"/>
      <c r="K239" s="89"/>
    </row>
    <row r="240" spans="4:11" ht="15.75" customHeight="1" x14ac:dyDescent="0.3">
      <c r="D240" s="88"/>
      <c r="J240" s="89"/>
      <c r="K240" s="89"/>
    </row>
    <row r="241" spans="4:11" ht="15.75" customHeight="1" x14ac:dyDescent="0.3">
      <c r="D241" s="88"/>
      <c r="J241" s="89"/>
      <c r="K241" s="89"/>
    </row>
    <row r="242" spans="4:11" ht="15.75" customHeight="1" x14ac:dyDescent="0.3">
      <c r="D242" s="88"/>
      <c r="J242" s="89"/>
      <c r="K242" s="89"/>
    </row>
    <row r="243" spans="4:11" ht="15.75" customHeight="1" x14ac:dyDescent="0.3">
      <c r="D243" s="88"/>
      <c r="J243" s="89"/>
      <c r="K243" s="89"/>
    </row>
    <row r="244" spans="4:11" ht="15.75" customHeight="1" x14ac:dyDescent="0.3">
      <c r="D244" s="88"/>
      <c r="J244" s="89"/>
      <c r="K244" s="89"/>
    </row>
    <row r="245" spans="4:11" ht="15.75" customHeight="1" x14ac:dyDescent="0.3">
      <c r="D245" s="88"/>
      <c r="J245" s="89"/>
      <c r="K245" s="89"/>
    </row>
    <row r="246" spans="4:11" ht="15.75" customHeight="1" x14ac:dyDescent="0.3">
      <c r="D246" s="88"/>
      <c r="J246" s="89"/>
      <c r="K246" s="89"/>
    </row>
    <row r="247" spans="4:11" ht="15.75" customHeight="1" x14ac:dyDescent="0.3">
      <c r="D247" s="88"/>
      <c r="J247" s="89"/>
      <c r="K247" s="89"/>
    </row>
    <row r="248" spans="4:11" ht="15.75" customHeight="1" x14ac:dyDescent="0.3">
      <c r="D248" s="88"/>
      <c r="J248" s="89"/>
      <c r="K248" s="89"/>
    </row>
    <row r="249" spans="4:11" ht="15.75" customHeight="1" x14ac:dyDescent="0.3">
      <c r="D249" s="88"/>
      <c r="J249" s="89"/>
      <c r="K249" s="89"/>
    </row>
    <row r="250" spans="4:11" ht="15.75" customHeight="1" x14ac:dyDescent="0.3">
      <c r="D250" s="88"/>
      <c r="J250" s="89"/>
      <c r="K250" s="89"/>
    </row>
    <row r="251" spans="4:11" ht="15.75" customHeight="1" x14ac:dyDescent="0.3">
      <c r="D251" s="88"/>
      <c r="J251" s="89"/>
      <c r="K251" s="89"/>
    </row>
    <row r="252" spans="4:11" ht="15.75" customHeight="1" x14ac:dyDescent="0.3">
      <c r="D252" s="88"/>
      <c r="J252" s="89"/>
      <c r="K252" s="89"/>
    </row>
    <row r="253" spans="4:11" ht="15.75" customHeight="1" x14ac:dyDescent="0.3">
      <c r="D253" s="88"/>
      <c r="J253" s="89"/>
      <c r="K253" s="89"/>
    </row>
    <row r="254" spans="4:11" ht="15.75" customHeight="1" x14ac:dyDescent="0.3">
      <c r="D254" s="88"/>
      <c r="J254" s="89"/>
      <c r="K254" s="89"/>
    </row>
    <row r="255" spans="4:11" ht="15.75" customHeight="1" x14ac:dyDescent="0.3">
      <c r="D255" s="88"/>
      <c r="J255" s="89"/>
      <c r="K255" s="89"/>
    </row>
    <row r="256" spans="4:11" ht="15.75" customHeight="1" x14ac:dyDescent="0.3">
      <c r="D256" s="88"/>
      <c r="J256" s="89"/>
      <c r="K256" s="89"/>
    </row>
    <row r="257" spans="4:11" ht="15.75" customHeight="1" x14ac:dyDescent="0.3">
      <c r="D257" s="88"/>
      <c r="J257" s="89"/>
      <c r="K257" s="89"/>
    </row>
    <row r="258" spans="4:11" ht="15.75" customHeight="1" x14ac:dyDescent="0.3">
      <c r="D258" s="88"/>
      <c r="J258" s="89"/>
      <c r="K258" s="89"/>
    </row>
    <row r="259" spans="4:11" ht="15.75" customHeight="1" x14ac:dyDescent="0.3">
      <c r="D259" s="88"/>
      <c r="J259" s="89"/>
      <c r="K259" s="89"/>
    </row>
    <row r="260" spans="4:11" ht="15.75" customHeight="1" x14ac:dyDescent="0.3">
      <c r="D260" s="88"/>
      <c r="J260" s="89"/>
      <c r="K260" s="89"/>
    </row>
    <row r="261" spans="4:11" ht="15.75" customHeight="1" x14ac:dyDescent="0.3">
      <c r="D261" s="88"/>
      <c r="J261" s="89"/>
      <c r="K261" s="89"/>
    </row>
    <row r="262" spans="4:11" ht="15.75" customHeight="1" x14ac:dyDescent="0.3">
      <c r="D262" s="88"/>
      <c r="J262" s="89"/>
      <c r="K262" s="89"/>
    </row>
    <row r="263" spans="4:11" ht="15.75" customHeight="1" x14ac:dyDescent="0.3">
      <c r="D263" s="88"/>
      <c r="J263" s="89"/>
      <c r="K263" s="89"/>
    </row>
    <row r="264" spans="4:11" ht="15.75" customHeight="1" x14ac:dyDescent="0.3">
      <c r="D264" s="88"/>
      <c r="J264" s="89"/>
      <c r="K264" s="89"/>
    </row>
    <row r="265" spans="4:11" ht="15.75" customHeight="1" x14ac:dyDescent="0.3">
      <c r="D265" s="88"/>
      <c r="J265" s="89"/>
      <c r="K265" s="89"/>
    </row>
    <row r="266" spans="4:11" ht="15.75" customHeight="1" x14ac:dyDescent="0.3">
      <c r="D266" s="88"/>
      <c r="J266" s="89"/>
      <c r="K266" s="89"/>
    </row>
    <row r="267" spans="4:11" ht="15.75" customHeight="1" x14ac:dyDescent="0.3">
      <c r="D267" s="88"/>
      <c r="J267" s="89"/>
      <c r="K267" s="89"/>
    </row>
    <row r="268" spans="4:11" ht="15.75" customHeight="1" x14ac:dyDescent="0.3">
      <c r="D268" s="88"/>
      <c r="J268" s="89"/>
      <c r="K268" s="89"/>
    </row>
    <row r="269" spans="4:11" ht="15.75" customHeight="1" x14ac:dyDescent="0.3">
      <c r="D269" s="88"/>
      <c r="J269" s="89"/>
      <c r="K269" s="89"/>
    </row>
    <row r="270" spans="4:11" ht="15.75" customHeight="1" x14ac:dyDescent="0.3">
      <c r="D270" s="88"/>
      <c r="J270" s="89"/>
      <c r="K270" s="89"/>
    </row>
    <row r="271" spans="4:11" ht="15.75" customHeight="1" x14ac:dyDescent="0.3">
      <c r="D271" s="88"/>
      <c r="J271" s="89"/>
      <c r="K271" s="89"/>
    </row>
    <row r="272" spans="4:11" ht="15.75" customHeight="1" x14ac:dyDescent="0.3">
      <c r="D272" s="88"/>
      <c r="J272" s="89"/>
      <c r="K272" s="89"/>
    </row>
    <row r="273" spans="4:11" ht="15.75" customHeight="1" x14ac:dyDescent="0.3">
      <c r="D273" s="88"/>
      <c r="J273" s="89"/>
      <c r="K273" s="89"/>
    </row>
    <row r="274" spans="4:11" ht="15.75" customHeight="1" x14ac:dyDescent="0.3">
      <c r="D274" s="88"/>
      <c r="J274" s="89"/>
      <c r="K274" s="89"/>
    </row>
    <row r="275" spans="4:11" ht="15.75" customHeight="1" x14ac:dyDescent="0.3">
      <c r="D275" s="88"/>
      <c r="J275" s="89"/>
      <c r="K275" s="89"/>
    </row>
    <row r="276" spans="4:11" ht="15.75" customHeight="1" x14ac:dyDescent="0.3">
      <c r="D276" s="88"/>
      <c r="J276" s="89"/>
      <c r="K276" s="89"/>
    </row>
    <row r="277" spans="4:11" ht="15.75" customHeight="1" x14ac:dyDescent="0.3">
      <c r="D277" s="88"/>
      <c r="J277" s="89"/>
      <c r="K277" s="89"/>
    </row>
    <row r="278" spans="4:11" ht="15.75" customHeight="1" x14ac:dyDescent="0.3">
      <c r="D278" s="88"/>
      <c r="J278" s="89"/>
      <c r="K278" s="89"/>
    </row>
    <row r="279" spans="4:11" ht="15.75" customHeight="1" x14ac:dyDescent="0.3">
      <c r="D279" s="88"/>
      <c r="J279" s="89"/>
      <c r="K279" s="89"/>
    </row>
    <row r="280" spans="4:11" ht="15.75" customHeight="1" x14ac:dyDescent="0.3">
      <c r="D280" s="88"/>
      <c r="J280" s="89"/>
      <c r="K280" s="89"/>
    </row>
    <row r="281" spans="4:11" ht="15.75" customHeight="1" x14ac:dyDescent="0.3">
      <c r="D281" s="88"/>
      <c r="J281" s="89"/>
      <c r="K281" s="89"/>
    </row>
    <row r="282" spans="4:11" ht="15.75" customHeight="1" x14ac:dyDescent="0.3">
      <c r="D282" s="88"/>
      <c r="J282" s="89"/>
      <c r="K282" s="89"/>
    </row>
    <row r="283" spans="4:11" ht="15.75" customHeight="1" x14ac:dyDescent="0.3">
      <c r="D283" s="88"/>
      <c r="J283" s="89"/>
      <c r="K283" s="89"/>
    </row>
    <row r="284" spans="4:11" ht="15.75" customHeight="1" x14ac:dyDescent="0.3">
      <c r="D284" s="88"/>
      <c r="J284" s="89"/>
      <c r="K284" s="89"/>
    </row>
    <row r="285" spans="4:11" ht="15.75" customHeight="1" x14ac:dyDescent="0.3">
      <c r="D285" s="88"/>
      <c r="J285" s="89"/>
      <c r="K285" s="89"/>
    </row>
    <row r="286" spans="4:11" ht="15.75" customHeight="1" x14ac:dyDescent="0.3">
      <c r="D286" s="88"/>
      <c r="J286" s="89"/>
      <c r="K286" s="89"/>
    </row>
    <row r="287" spans="4:11" ht="15.75" customHeight="1" x14ac:dyDescent="0.3">
      <c r="D287" s="88"/>
      <c r="J287" s="89"/>
      <c r="K287" s="89"/>
    </row>
    <row r="288" spans="4:11" ht="15.75" customHeight="1" x14ac:dyDescent="0.3">
      <c r="D288" s="88"/>
      <c r="J288" s="89"/>
      <c r="K288" s="89"/>
    </row>
    <row r="289" spans="4:11" ht="15.75" customHeight="1" x14ac:dyDescent="0.3">
      <c r="D289" s="88"/>
      <c r="J289" s="89"/>
      <c r="K289" s="89"/>
    </row>
    <row r="290" spans="4:11" ht="15.75" customHeight="1" x14ac:dyDescent="0.3">
      <c r="D290" s="88"/>
      <c r="J290" s="89"/>
      <c r="K290" s="89"/>
    </row>
    <row r="291" spans="4:11" ht="15.75" customHeight="1" x14ac:dyDescent="0.3">
      <c r="D291" s="88"/>
      <c r="J291" s="89"/>
      <c r="K291" s="89"/>
    </row>
    <row r="292" spans="4:11" ht="15.75" customHeight="1" x14ac:dyDescent="0.3">
      <c r="D292" s="88"/>
      <c r="J292" s="89"/>
      <c r="K292" s="89"/>
    </row>
    <row r="293" spans="4:11" ht="15.75" customHeight="1" x14ac:dyDescent="0.3">
      <c r="D293" s="88"/>
      <c r="J293" s="89"/>
      <c r="K293" s="89"/>
    </row>
    <row r="294" spans="4:11" ht="15.75" customHeight="1" x14ac:dyDescent="0.3">
      <c r="D294" s="88"/>
      <c r="J294" s="89"/>
      <c r="K294" s="89"/>
    </row>
    <row r="295" spans="4:11" ht="15.75" customHeight="1" x14ac:dyDescent="0.3">
      <c r="D295" s="88"/>
      <c r="J295" s="89"/>
      <c r="K295" s="89"/>
    </row>
    <row r="296" spans="4:11" ht="15.75" customHeight="1" x14ac:dyDescent="0.3">
      <c r="D296" s="88"/>
      <c r="J296" s="89"/>
      <c r="K296" s="89"/>
    </row>
    <row r="297" spans="4:11" ht="15.75" customHeight="1" x14ac:dyDescent="0.3">
      <c r="D297" s="88"/>
      <c r="J297" s="89"/>
      <c r="K297" s="89"/>
    </row>
    <row r="298" spans="4:11" ht="15.75" customHeight="1" x14ac:dyDescent="0.3">
      <c r="D298" s="88"/>
      <c r="J298" s="89"/>
      <c r="K298" s="89"/>
    </row>
    <row r="299" spans="4:11" ht="15.75" customHeight="1" x14ac:dyDescent="0.3">
      <c r="D299" s="88"/>
      <c r="J299" s="89"/>
      <c r="K299" s="89"/>
    </row>
    <row r="300" spans="4:11" ht="15.75" customHeight="1" x14ac:dyDescent="0.3">
      <c r="D300" s="88"/>
      <c r="J300" s="89"/>
      <c r="K300" s="89"/>
    </row>
    <row r="301" spans="4:11" ht="15.75" customHeight="1" x14ac:dyDescent="0.3">
      <c r="D301" s="88"/>
      <c r="J301" s="89"/>
      <c r="K301" s="89"/>
    </row>
    <row r="302" spans="4:11" ht="15.75" customHeight="1" x14ac:dyDescent="0.3">
      <c r="D302" s="88"/>
      <c r="J302" s="89"/>
      <c r="K302" s="89"/>
    </row>
    <row r="303" spans="4:11" ht="15.75" customHeight="1" x14ac:dyDescent="0.3">
      <c r="D303" s="88"/>
      <c r="J303" s="89"/>
      <c r="K303" s="89"/>
    </row>
    <row r="304" spans="4:11" ht="15.75" customHeight="1" x14ac:dyDescent="0.3">
      <c r="D304" s="88"/>
      <c r="J304" s="89"/>
      <c r="K304" s="89"/>
    </row>
    <row r="305" spans="4:11" ht="15.75" customHeight="1" x14ac:dyDescent="0.3">
      <c r="D305" s="88"/>
      <c r="J305" s="89"/>
      <c r="K305" s="89"/>
    </row>
    <row r="306" spans="4:11" ht="15.75" customHeight="1" x14ac:dyDescent="0.3">
      <c r="D306" s="88"/>
      <c r="J306" s="89"/>
      <c r="K306" s="89"/>
    </row>
    <row r="307" spans="4:11" ht="15.75" customHeight="1" x14ac:dyDescent="0.3">
      <c r="D307" s="88"/>
      <c r="J307" s="89"/>
      <c r="K307" s="89"/>
    </row>
    <row r="308" spans="4:11" ht="15.75" customHeight="1" x14ac:dyDescent="0.3">
      <c r="D308" s="88"/>
      <c r="J308" s="89"/>
      <c r="K308" s="89"/>
    </row>
    <row r="309" spans="4:11" ht="15.75" customHeight="1" x14ac:dyDescent="0.3">
      <c r="D309" s="88"/>
      <c r="J309" s="89"/>
      <c r="K309" s="89"/>
    </row>
    <row r="310" spans="4:11" ht="15.75" customHeight="1" x14ac:dyDescent="0.3">
      <c r="D310" s="88"/>
      <c r="J310" s="89"/>
      <c r="K310" s="89"/>
    </row>
    <row r="311" spans="4:11" ht="15.75" customHeight="1" x14ac:dyDescent="0.3">
      <c r="D311" s="88"/>
      <c r="J311" s="89"/>
      <c r="K311" s="89"/>
    </row>
    <row r="312" spans="4:11" ht="15.75" customHeight="1" x14ac:dyDescent="0.3">
      <c r="D312" s="88"/>
      <c r="J312" s="89"/>
      <c r="K312" s="89"/>
    </row>
    <row r="313" spans="4:11" ht="15.75" customHeight="1" x14ac:dyDescent="0.3">
      <c r="D313" s="88"/>
      <c r="J313" s="89"/>
      <c r="K313" s="89"/>
    </row>
    <row r="314" spans="4:11" ht="15.75" customHeight="1" x14ac:dyDescent="0.3">
      <c r="D314" s="88"/>
      <c r="J314" s="89"/>
      <c r="K314" s="89"/>
    </row>
    <row r="315" spans="4:11" ht="15.75" customHeight="1" x14ac:dyDescent="0.3">
      <c r="D315" s="88"/>
      <c r="J315" s="89"/>
      <c r="K315" s="89"/>
    </row>
    <row r="316" spans="4:11" ht="15.75" customHeight="1" x14ac:dyDescent="0.3">
      <c r="D316" s="88"/>
      <c r="J316" s="89"/>
      <c r="K316" s="89"/>
    </row>
    <row r="317" spans="4:11" ht="15.75" customHeight="1" x14ac:dyDescent="0.3">
      <c r="D317" s="88"/>
      <c r="J317" s="89"/>
      <c r="K317" s="89"/>
    </row>
    <row r="318" spans="4:11" ht="15.75" customHeight="1" x14ac:dyDescent="0.3">
      <c r="D318" s="88"/>
      <c r="J318" s="89"/>
      <c r="K318" s="89"/>
    </row>
    <row r="319" spans="4:11" ht="15.75" customHeight="1" x14ac:dyDescent="0.3">
      <c r="D319" s="88"/>
      <c r="J319" s="89"/>
      <c r="K319" s="89"/>
    </row>
    <row r="320" spans="4:11" ht="15.75" customHeight="1" x14ac:dyDescent="0.3">
      <c r="D320" s="88"/>
      <c r="J320" s="89"/>
      <c r="K320" s="89"/>
    </row>
    <row r="321" spans="4:11" ht="15.75" customHeight="1" x14ac:dyDescent="0.3">
      <c r="D321" s="88"/>
      <c r="J321" s="89"/>
      <c r="K321" s="89"/>
    </row>
    <row r="322" spans="4:11" ht="15.75" customHeight="1" x14ac:dyDescent="0.3">
      <c r="D322" s="88"/>
      <c r="J322" s="89"/>
      <c r="K322" s="89"/>
    </row>
    <row r="323" spans="4:11" ht="15.75" customHeight="1" x14ac:dyDescent="0.3">
      <c r="D323" s="88"/>
      <c r="J323" s="89"/>
      <c r="K323" s="89"/>
    </row>
    <row r="324" spans="4:11" ht="15.75" customHeight="1" x14ac:dyDescent="0.3">
      <c r="D324" s="88"/>
      <c r="J324" s="89"/>
      <c r="K324" s="89"/>
    </row>
    <row r="325" spans="4:11" ht="15.75" customHeight="1" x14ac:dyDescent="0.3">
      <c r="D325" s="88"/>
      <c r="J325" s="89"/>
      <c r="K325" s="89"/>
    </row>
    <row r="326" spans="4:11" ht="15.75" customHeight="1" x14ac:dyDescent="0.3">
      <c r="D326" s="88"/>
      <c r="J326" s="89"/>
      <c r="K326" s="89"/>
    </row>
    <row r="327" spans="4:11" ht="15.75" customHeight="1" x14ac:dyDescent="0.3">
      <c r="D327" s="88"/>
      <c r="J327" s="89"/>
      <c r="K327" s="89"/>
    </row>
    <row r="328" spans="4:11" ht="15.75" customHeight="1" x14ac:dyDescent="0.3">
      <c r="D328" s="88"/>
      <c r="J328" s="89"/>
      <c r="K328" s="89"/>
    </row>
    <row r="329" spans="4:11" ht="15.75" customHeight="1" x14ac:dyDescent="0.3">
      <c r="D329" s="88"/>
      <c r="J329" s="89"/>
      <c r="K329" s="89"/>
    </row>
    <row r="330" spans="4:11" ht="15.75" customHeight="1" x14ac:dyDescent="0.3">
      <c r="D330" s="88"/>
      <c r="J330" s="89"/>
      <c r="K330" s="89"/>
    </row>
    <row r="331" spans="4:11" ht="15.75" customHeight="1" x14ac:dyDescent="0.3">
      <c r="D331" s="88"/>
      <c r="J331" s="89"/>
      <c r="K331" s="89"/>
    </row>
    <row r="332" spans="4:11" ht="15.75" customHeight="1" x14ac:dyDescent="0.3">
      <c r="D332" s="88"/>
      <c r="J332" s="89"/>
      <c r="K332" s="89"/>
    </row>
    <row r="333" spans="4:11" ht="15.75" customHeight="1" x14ac:dyDescent="0.3">
      <c r="D333" s="88"/>
      <c r="J333" s="89"/>
      <c r="K333" s="89"/>
    </row>
    <row r="334" spans="4:11" ht="15.75" customHeight="1" x14ac:dyDescent="0.3">
      <c r="D334" s="88"/>
      <c r="J334" s="89"/>
      <c r="K334" s="89"/>
    </row>
    <row r="335" spans="4:11" ht="15.75" customHeight="1" x14ac:dyDescent="0.3">
      <c r="D335" s="88"/>
      <c r="J335" s="89"/>
      <c r="K335" s="89"/>
    </row>
    <row r="336" spans="4:11" ht="15.75" customHeight="1" x14ac:dyDescent="0.3">
      <c r="D336" s="88"/>
      <c r="J336" s="89"/>
      <c r="K336" s="89"/>
    </row>
    <row r="337" spans="4:11" ht="15.75" customHeight="1" x14ac:dyDescent="0.3">
      <c r="D337" s="88"/>
      <c r="J337" s="89"/>
      <c r="K337" s="89"/>
    </row>
    <row r="338" spans="4:11" ht="15.75" customHeight="1" x14ac:dyDescent="0.3">
      <c r="D338" s="88"/>
      <c r="J338" s="89"/>
      <c r="K338" s="89"/>
    </row>
    <row r="339" spans="4:11" ht="15.75" customHeight="1" x14ac:dyDescent="0.3">
      <c r="D339" s="88"/>
      <c r="J339" s="89"/>
      <c r="K339" s="89"/>
    </row>
    <row r="340" spans="4:11" ht="15.75" customHeight="1" x14ac:dyDescent="0.3">
      <c r="D340" s="88"/>
      <c r="J340" s="89"/>
      <c r="K340" s="89"/>
    </row>
    <row r="341" spans="4:11" ht="15.75" customHeight="1" x14ac:dyDescent="0.3">
      <c r="D341" s="88"/>
      <c r="J341" s="89"/>
      <c r="K341" s="89"/>
    </row>
    <row r="342" spans="4:11" ht="15.75" customHeight="1" x14ac:dyDescent="0.3">
      <c r="D342" s="88"/>
      <c r="J342" s="89"/>
      <c r="K342" s="89"/>
    </row>
    <row r="343" spans="4:11" ht="15.75" customHeight="1" x14ac:dyDescent="0.3">
      <c r="D343" s="88"/>
      <c r="J343" s="89"/>
      <c r="K343" s="89"/>
    </row>
    <row r="344" spans="4:11" ht="15.75" customHeight="1" x14ac:dyDescent="0.3">
      <c r="D344" s="88"/>
      <c r="J344" s="89"/>
      <c r="K344" s="89"/>
    </row>
    <row r="345" spans="4:11" ht="15.75" customHeight="1" x14ac:dyDescent="0.3">
      <c r="D345" s="88"/>
      <c r="J345" s="89"/>
      <c r="K345" s="89"/>
    </row>
    <row r="346" spans="4:11" ht="15.75" customHeight="1" x14ac:dyDescent="0.3">
      <c r="D346" s="88"/>
      <c r="J346" s="89"/>
      <c r="K346" s="89"/>
    </row>
    <row r="347" spans="4:11" ht="15.75" customHeight="1" x14ac:dyDescent="0.3">
      <c r="D347" s="88"/>
      <c r="J347" s="89"/>
      <c r="K347" s="89"/>
    </row>
    <row r="348" spans="4:11" ht="15.75" customHeight="1" x14ac:dyDescent="0.3">
      <c r="D348" s="88"/>
      <c r="J348" s="89"/>
      <c r="K348" s="89"/>
    </row>
    <row r="349" spans="4:11" ht="15.75" customHeight="1" x14ac:dyDescent="0.3">
      <c r="D349" s="88"/>
      <c r="J349" s="89"/>
      <c r="K349" s="89"/>
    </row>
    <row r="350" spans="4:11" ht="15.75" customHeight="1" x14ac:dyDescent="0.3">
      <c r="D350" s="88"/>
      <c r="J350" s="89"/>
      <c r="K350" s="89"/>
    </row>
    <row r="351" spans="4:11" ht="15.75" customHeight="1" x14ac:dyDescent="0.3">
      <c r="D351" s="88"/>
      <c r="J351" s="89"/>
      <c r="K351" s="89"/>
    </row>
    <row r="352" spans="4:11" ht="15.75" customHeight="1" x14ac:dyDescent="0.3">
      <c r="D352" s="88"/>
      <c r="J352" s="89"/>
      <c r="K352" s="89"/>
    </row>
    <row r="353" spans="4:11" ht="15.75" customHeight="1" x14ac:dyDescent="0.3">
      <c r="D353" s="88"/>
      <c r="J353" s="89"/>
      <c r="K353" s="89"/>
    </row>
    <row r="354" spans="4:11" ht="15.75" customHeight="1" x14ac:dyDescent="0.3">
      <c r="D354" s="88"/>
      <c r="J354" s="89"/>
      <c r="K354" s="89"/>
    </row>
    <row r="355" spans="4:11" ht="15.75" customHeight="1" x14ac:dyDescent="0.3">
      <c r="D355" s="88"/>
      <c r="J355" s="89"/>
      <c r="K355" s="89"/>
    </row>
    <row r="356" spans="4:11" ht="15.75" customHeight="1" x14ac:dyDescent="0.3">
      <c r="D356" s="88"/>
      <c r="J356" s="89"/>
      <c r="K356" s="89"/>
    </row>
    <row r="357" spans="4:11" ht="15.75" customHeight="1" x14ac:dyDescent="0.3">
      <c r="D357" s="88"/>
      <c r="J357" s="89"/>
      <c r="K357" s="89"/>
    </row>
    <row r="358" spans="4:11" ht="15.75" customHeight="1" x14ac:dyDescent="0.3">
      <c r="D358" s="88"/>
      <c r="J358" s="89"/>
      <c r="K358" s="89"/>
    </row>
    <row r="359" spans="4:11" ht="15.75" customHeight="1" x14ac:dyDescent="0.3">
      <c r="D359" s="88"/>
      <c r="J359" s="89"/>
      <c r="K359" s="89"/>
    </row>
    <row r="360" spans="4:11" ht="15.75" customHeight="1" x14ac:dyDescent="0.3">
      <c r="D360" s="88"/>
      <c r="J360" s="89"/>
      <c r="K360" s="89"/>
    </row>
    <row r="361" spans="4:11" ht="15.75" customHeight="1" x14ac:dyDescent="0.3">
      <c r="D361" s="88"/>
      <c r="J361" s="89"/>
      <c r="K361" s="89"/>
    </row>
    <row r="362" spans="4:11" ht="15.75" customHeight="1" x14ac:dyDescent="0.3">
      <c r="D362" s="88"/>
      <c r="J362" s="89"/>
      <c r="K362" s="89"/>
    </row>
    <row r="363" spans="4:11" ht="15.75" customHeight="1" x14ac:dyDescent="0.3">
      <c r="D363" s="88"/>
      <c r="J363" s="89"/>
      <c r="K363" s="89"/>
    </row>
    <row r="364" spans="4:11" ht="15.75" customHeight="1" x14ac:dyDescent="0.3">
      <c r="D364" s="88"/>
      <c r="J364" s="89"/>
      <c r="K364" s="89"/>
    </row>
    <row r="365" spans="4:11" ht="15.75" customHeight="1" x14ac:dyDescent="0.3">
      <c r="D365" s="88"/>
      <c r="J365" s="89"/>
      <c r="K365" s="89"/>
    </row>
    <row r="366" spans="4:11" ht="15.75" customHeight="1" x14ac:dyDescent="0.3">
      <c r="D366" s="88"/>
      <c r="J366" s="89"/>
      <c r="K366" s="89"/>
    </row>
    <row r="367" spans="4:11" ht="15.75" customHeight="1" x14ac:dyDescent="0.3">
      <c r="D367" s="88"/>
      <c r="J367" s="89"/>
      <c r="K367" s="89"/>
    </row>
    <row r="368" spans="4:11" ht="15.75" customHeight="1" x14ac:dyDescent="0.3">
      <c r="D368" s="88"/>
      <c r="J368" s="89"/>
      <c r="K368" s="89"/>
    </row>
    <row r="369" spans="4:11" ht="15.75" customHeight="1" x14ac:dyDescent="0.3">
      <c r="D369" s="88"/>
      <c r="J369" s="89"/>
      <c r="K369" s="89"/>
    </row>
    <row r="370" spans="4:11" ht="15.75" customHeight="1" x14ac:dyDescent="0.3">
      <c r="D370" s="88"/>
      <c r="J370" s="89"/>
      <c r="K370" s="89"/>
    </row>
    <row r="371" spans="4:11" ht="15.75" customHeight="1" x14ac:dyDescent="0.3">
      <c r="D371" s="88"/>
      <c r="J371" s="89"/>
      <c r="K371" s="89"/>
    </row>
    <row r="372" spans="4:11" ht="15.75" customHeight="1" x14ac:dyDescent="0.3">
      <c r="D372" s="88"/>
      <c r="J372" s="89"/>
      <c r="K372" s="89"/>
    </row>
    <row r="373" spans="4:11" ht="15.75" customHeight="1" x14ac:dyDescent="0.3">
      <c r="D373" s="88"/>
      <c r="J373" s="89"/>
      <c r="K373" s="89"/>
    </row>
    <row r="374" spans="4:11" ht="15.75" customHeight="1" x14ac:dyDescent="0.3">
      <c r="D374" s="88"/>
      <c r="J374" s="89"/>
      <c r="K374" s="89"/>
    </row>
    <row r="375" spans="4:11" ht="15.75" customHeight="1" x14ac:dyDescent="0.3">
      <c r="D375" s="88"/>
      <c r="J375" s="89"/>
      <c r="K375" s="89"/>
    </row>
    <row r="376" spans="4:11" ht="15.75" customHeight="1" x14ac:dyDescent="0.3">
      <c r="D376" s="88"/>
      <c r="J376" s="89"/>
      <c r="K376" s="89"/>
    </row>
    <row r="377" spans="4:11" ht="15.75" customHeight="1" x14ac:dyDescent="0.3">
      <c r="D377" s="88"/>
      <c r="J377" s="89"/>
      <c r="K377" s="89"/>
    </row>
    <row r="378" spans="4:11" ht="15.75" customHeight="1" x14ac:dyDescent="0.3">
      <c r="D378" s="88"/>
      <c r="J378" s="89"/>
      <c r="K378" s="89"/>
    </row>
    <row r="379" spans="4:11" ht="15.75" customHeight="1" x14ac:dyDescent="0.3">
      <c r="D379" s="88"/>
      <c r="J379" s="89"/>
      <c r="K379" s="89"/>
    </row>
    <row r="380" spans="4:11" ht="15.75" customHeight="1" x14ac:dyDescent="0.3">
      <c r="D380" s="88"/>
      <c r="J380" s="89"/>
      <c r="K380" s="89"/>
    </row>
    <row r="381" spans="4:11" ht="15.75" customHeight="1" x14ac:dyDescent="0.3">
      <c r="D381" s="88"/>
      <c r="J381" s="89"/>
      <c r="K381" s="89"/>
    </row>
    <row r="382" spans="4:11" ht="15.75" customHeight="1" x14ac:dyDescent="0.3">
      <c r="D382" s="88"/>
      <c r="J382" s="89"/>
      <c r="K382" s="89"/>
    </row>
    <row r="383" spans="4:11" ht="15.75" customHeight="1" x14ac:dyDescent="0.3">
      <c r="D383" s="88"/>
      <c r="J383" s="89"/>
      <c r="K383" s="89"/>
    </row>
    <row r="384" spans="4:11" ht="15.75" customHeight="1" x14ac:dyDescent="0.3">
      <c r="D384" s="88"/>
      <c r="J384" s="89"/>
      <c r="K384" s="89"/>
    </row>
    <row r="385" spans="4:11" ht="15.75" customHeight="1" x14ac:dyDescent="0.3">
      <c r="D385" s="88"/>
      <c r="J385" s="89"/>
      <c r="K385" s="89"/>
    </row>
    <row r="386" spans="4:11" ht="15.75" customHeight="1" x14ac:dyDescent="0.3">
      <c r="D386" s="88"/>
      <c r="J386" s="89"/>
      <c r="K386" s="89"/>
    </row>
    <row r="387" spans="4:11" ht="15.75" customHeight="1" x14ac:dyDescent="0.3">
      <c r="D387" s="88"/>
      <c r="J387" s="89"/>
      <c r="K387" s="89"/>
    </row>
    <row r="388" spans="4:11" ht="15.75" customHeight="1" x14ac:dyDescent="0.3">
      <c r="D388" s="88"/>
      <c r="J388" s="89"/>
      <c r="K388" s="89"/>
    </row>
    <row r="389" spans="4:11" ht="15.75" customHeight="1" x14ac:dyDescent="0.3">
      <c r="D389" s="88"/>
      <c r="J389" s="89"/>
      <c r="K389" s="89"/>
    </row>
    <row r="390" spans="4:11" ht="15.75" customHeight="1" x14ac:dyDescent="0.3">
      <c r="D390" s="88"/>
      <c r="J390" s="89"/>
      <c r="K390" s="89"/>
    </row>
    <row r="391" spans="4:11" ht="15.75" customHeight="1" x14ac:dyDescent="0.3">
      <c r="D391" s="88"/>
      <c r="J391" s="89"/>
      <c r="K391" s="89"/>
    </row>
    <row r="392" spans="4:11" ht="15.75" customHeight="1" x14ac:dyDescent="0.3">
      <c r="D392" s="88"/>
      <c r="J392" s="89"/>
      <c r="K392" s="89"/>
    </row>
    <row r="393" spans="4:11" ht="15.75" customHeight="1" x14ac:dyDescent="0.3">
      <c r="D393" s="88"/>
      <c r="J393" s="89"/>
      <c r="K393" s="89"/>
    </row>
    <row r="394" spans="4:11" ht="15.75" customHeight="1" x14ac:dyDescent="0.3">
      <c r="D394" s="88"/>
      <c r="J394" s="89"/>
      <c r="K394" s="89"/>
    </row>
    <row r="395" spans="4:11" ht="15.75" customHeight="1" x14ac:dyDescent="0.3">
      <c r="D395" s="88"/>
      <c r="J395" s="89"/>
      <c r="K395" s="89"/>
    </row>
    <row r="396" spans="4:11" ht="15.75" customHeight="1" x14ac:dyDescent="0.3">
      <c r="D396" s="88"/>
      <c r="J396" s="89"/>
      <c r="K396" s="89"/>
    </row>
    <row r="397" spans="4:11" ht="15.75" customHeight="1" x14ac:dyDescent="0.3">
      <c r="D397" s="88"/>
      <c r="J397" s="89"/>
      <c r="K397" s="89"/>
    </row>
    <row r="398" spans="4:11" ht="15.75" customHeight="1" x14ac:dyDescent="0.3">
      <c r="D398" s="88"/>
      <c r="J398" s="89"/>
      <c r="K398" s="89"/>
    </row>
    <row r="399" spans="4:11" ht="15.75" customHeight="1" x14ac:dyDescent="0.3">
      <c r="D399" s="88"/>
      <c r="J399" s="89"/>
      <c r="K399" s="89"/>
    </row>
    <row r="400" spans="4:11" ht="15.75" customHeight="1" x14ac:dyDescent="0.3">
      <c r="D400" s="88"/>
      <c r="J400" s="89"/>
      <c r="K400" s="89"/>
    </row>
    <row r="401" spans="4:11" ht="15.75" customHeight="1" x14ac:dyDescent="0.3">
      <c r="D401" s="88"/>
      <c r="J401" s="89"/>
      <c r="K401" s="89"/>
    </row>
    <row r="402" spans="4:11" ht="15.75" customHeight="1" x14ac:dyDescent="0.3">
      <c r="D402" s="88"/>
      <c r="J402" s="89"/>
      <c r="K402" s="89"/>
    </row>
    <row r="403" spans="4:11" ht="15.75" customHeight="1" x14ac:dyDescent="0.3">
      <c r="D403" s="88"/>
      <c r="J403" s="89"/>
      <c r="K403" s="89"/>
    </row>
    <row r="404" spans="4:11" ht="15.75" customHeight="1" x14ac:dyDescent="0.3">
      <c r="D404" s="88"/>
      <c r="J404" s="89"/>
      <c r="K404" s="89"/>
    </row>
    <row r="405" spans="4:11" ht="15.75" customHeight="1" x14ac:dyDescent="0.3">
      <c r="D405" s="88"/>
      <c r="J405" s="89"/>
      <c r="K405" s="89"/>
    </row>
    <row r="406" spans="4:11" ht="15.75" customHeight="1" x14ac:dyDescent="0.3">
      <c r="D406" s="88"/>
      <c r="J406" s="89"/>
      <c r="K406" s="89"/>
    </row>
    <row r="407" spans="4:11" ht="15.75" customHeight="1" x14ac:dyDescent="0.3">
      <c r="D407" s="88"/>
      <c r="J407" s="89"/>
      <c r="K407" s="89"/>
    </row>
    <row r="408" spans="4:11" ht="15.75" customHeight="1" x14ac:dyDescent="0.3">
      <c r="D408" s="88"/>
      <c r="J408" s="89"/>
      <c r="K408" s="89"/>
    </row>
    <row r="409" spans="4:11" ht="15.75" customHeight="1" x14ac:dyDescent="0.3">
      <c r="D409" s="88"/>
      <c r="J409" s="89"/>
      <c r="K409" s="89"/>
    </row>
    <row r="410" spans="4:11" ht="15.75" customHeight="1" x14ac:dyDescent="0.3">
      <c r="D410" s="88"/>
      <c r="J410" s="89"/>
      <c r="K410" s="89"/>
    </row>
    <row r="411" spans="4:11" ht="15.75" customHeight="1" x14ac:dyDescent="0.3">
      <c r="D411" s="88"/>
      <c r="J411" s="89"/>
      <c r="K411" s="89"/>
    </row>
    <row r="412" spans="4:11" ht="15.75" customHeight="1" x14ac:dyDescent="0.3">
      <c r="D412" s="88"/>
      <c r="J412" s="89"/>
      <c r="K412" s="89"/>
    </row>
    <row r="413" spans="4:11" ht="15.75" customHeight="1" x14ac:dyDescent="0.3">
      <c r="D413" s="88"/>
      <c r="J413" s="89"/>
      <c r="K413" s="89"/>
    </row>
    <row r="414" spans="4:11" ht="15.75" customHeight="1" x14ac:dyDescent="0.3">
      <c r="D414" s="88"/>
      <c r="J414" s="89"/>
      <c r="K414" s="89"/>
    </row>
    <row r="415" spans="4:11" ht="15.75" customHeight="1" x14ac:dyDescent="0.3">
      <c r="D415" s="88"/>
      <c r="J415" s="89"/>
      <c r="K415" s="89"/>
    </row>
    <row r="416" spans="4:11" ht="15.75" customHeight="1" x14ac:dyDescent="0.3">
      <c r="D416" s="88"/>
      <c r="J416" s="89"/>
      <c r="K416" s="89"/>
    </row>
    <row r="417" spans="4:11" ht="15.75" customHeight="1" x14ac:dyDescent="0.3">
      <c r="D417" s="88"/>
      <c r="J417" s="89"/>
      <c r="K417" s="89"/>
    </row>
    <row r="418" spans="4:11" ht="15.75" customHeight="1" x14ac:dyDescent="0.3">
      <c r="D418" s="88"/>
      <c r="J418" s="89"/>
      <c r="K418" s="89"/>
    </row>
    <row r="419" spans="4:11" ht="15.75" customHeight="1" x14ac:dyDescent="0.3">
      <c r="D419" s="88"/>
      <c r="J419" s="89"/>
      <c r="K419" s="89"/>
    </row>
    <row r="420" spans="4:11" ht="15.75" customHeight="1" x14ac:dyDescent="0.3">
      <c r="D420" s="88"/>
      <c r="J420" s="89"/>
      <c r="K420" s="89"/>
    </row>
    <row r="421" spans="4:11" ht="15.75" customHeight="1" x14ac:dyDescent="0.3">
      <c r="D421" s="88"/>
      <c r="J421" s="89"/>
      <c r="K421" s="89"/>
    </row>
    <row r="422" spans="4:11" ht="15.75" customHeight="1" x14ac:dyDescent="0.3">
      <c r="D422" s="88"/>
      <c r="J422" s="89"/>
      <c r="K422" s="89"/>
    </row>
    <row r="423" spans="4:11" ht="15.75" customHeight="1" x14ac:dyDescent="0.3">
      <c r="D423" s="88"/>
      <c r="J423" s="89"/>
      <c r="K423" s="89"/>
    </row>
    <row r="424" spans="4:11" ht="15.75" customHeight="1" x14ac:dyDescent="0.3">
      <c r="D424" s="88"/>
      <c r="J424" s="89"/>
      <c r="K424" s="89"/>
    </row>
    <row r="425" spans="4:11" ht="15.75" customHeight="1" x14ac:dyDescent="0.3">
      <c r="D425" s="88"/>
      <c r="J425" s="89"/>
      <c r="K425" s="89"/>
    </row>
    <row r="426" spans="4:11" ht="15.75" customHeight="1" x14ac:dyDescent="0.3">
      <c r="D426" s="88"/>
      <c r="J426" s="89"/>
      <c r="K426" s="89"/>
    </row>
    <row r="427" spans="4:11" ht="15.75" customHeight="1" x14ac:dyDescent="0.3">
      <c r="D427" s="88"/>
      <c r="J427" s="89"/>
      <c r="K427" s="89"/>
    </row>
    <row r="428" spans="4:11" ht="15.75" customHeight="1" x14ac:dyDescent="0.3">
      <c r="D428" s="88"/>
      <c r="J428" s="89"/>
      <c r="K428" s="89"/>
    </row>
    <row r="429" spans="4:11" ht="15.75" customHeight="1" x14ac:dyDescent="0.3">
      <c r="D429" s="88"/>
      <c r="J429" s="89"/>
      <c r="K429" s="89"/>
    </row>
    <row r="430" spans="4:11" ht="15.75" customHeight="1" x14ac:dyDescent="0.3">
      <c r="D430" s="88"/>
      <c r="J430" s="89"/>
      <c r="K430" s="89"/>
    </row>
    <row r="431" spans="4:11" ht="15.75" customHeight="1" x14ac:dyDescent="0.3">
      <c r="D431" s="88"/>
      <c r="J431" s="89"/>
      <c r="K431" s="89"/>
    </row>
    <row r="432" spans="4:11" ht="15.75" customHeight="1" x14ac:dyDescent="0.3">
      <c r="D432" s="88"/>
      <c r="J432" s="89"/>
      <c r="K432" s="89"/>
    </row>
    <row r="433" spans="4:11" ht="15.75" customHeight="1" x14ac:dyDescent="0.3">
      <c r="D433" s="88"/>
      <c r="J433" s="89"/>
      <c r="K433" s="89"/>
    </row>
    <row r="434" spans="4:11" ht="15.75" customHeight="1" x14ac:dyDescent="0.3">
      <c r="D434" s="88"/>
      <c r="J434" s="89"/>
      <c r="K434" s="89"/>
    </row>
    <row r="435" spans="4:11" ht="15.75" customHeight="1" x14ac:dyDescent="0.3">
      <c r="D435" s="88"/>
      <c r="J435" s="89"/>
      <c r="K435" s="89"/>
    </row>
    <row r="436" spans="4:11" ht="15.75" customHeight="1" x14ac:dyDescent="0.3">
      <c r="D436" s="88"/>
      <c r="J436" s="89"/>
      <c r="K436" s="89"/>
    </row>
    <row r="437" spans="4:11" ht="15.75" customHeight="1" x14ac:dyDescent="0.3">
      <c r="D437" s="88"/>
      <c r="J437" s="89"/>
      <c r="K437" s="89"/>
    </row>
    <row r="438" spans="4:11" ht="15.75" customHeight="1" x14ac:dyDescent="0.3">
      <c r="D438" s="88"/>
      <c r="J438" s="89"/>
      <c r="K438" s="89"/>
    </row>
    <row r="439" spans="4:11" ht="15.75" customHeight="1" x14ac:dyDescent="0.3">
      <c r="D439" s="88"/>
      <c r="J439" s="89"/>
      <c r="K439" s="89"/>
    </row>
    <row r="440" spans="4:11" ht="15.75" customHeight="1" x14ac:dyDescent="0.3">
      <c r="D440" s="88"/>
      <c r="J440" s="89"/>
      <c r="K440" s="89"/>
    </row>
    <row r="441" spans="4:11" ht="15.75" customHeight="1" x14ac:dyDescent="0.3">
      <c r="D441" s="88"/>
      <c r="J441" s="89"/>
      <c r="K441" s="89"/>
    </row>
    <row r="442" spans="4:11" ht="15.75" customHeight="1" x14ac:dyDescent="0.3">
      <c r="D442" s="88"/>
      <c r="J442" s="89"/>
      <c r="K442" s="89"/>
    </row>
    <row r="443" spans="4:11" ht="15.75" customHeight="1" x14ac:dyDescent="0.3">
      <c r="D443" s="88"/>
      <c r="J443" s="89"/>
      <c r="K443" s="89"/>
    </row>
    <row r="444" spans="4:11" ht="15.75" customHeight="1" x14ac:dyDescent="0.3">
      <c r="D444" s="88"/>
      <c r="J444" s="89"/>
      <c r="K444" s="89"/>
    </row>
    <row r="445" spans="4:11" ht="15.75" customHeight="1" x14ac:dyDescent="0.3">
      <c r="D445" s="88"/>
      <c r="J445" s="89"/>
      <c r="K445" s="89"/>
    </row>
    <row r="446" spans="4:11" ht="15.75" customHeight="1" x14ac:dyDescent="0.3">
      <c r="D446" s="88"/>
      <c r="J446" s="89"/>
      <c r="K446" s="89"/>
    </row>
    <row r="447" spans="4:11" ht="15.75" customHeight="1" x14ac:dyDescent="0.3">
      <c r="D447" s="88"/>
      <c r="J447" s="89"/>
      <c r="K447" s="89"/>
    </row>
    <row r="448" spans="4:11" ht="15.75" customHeight="1" x14ac:dyDescent="0.3">
      <c r="D448" s="88"/>
      <c r="J448" s="89"/>
      <c r="K448" s="89"/>
    </row>
    <row r="449" spans="4:11" ht="15.75" customHeight="1" x14ac:dyDescent="0.3">
      <c r="D449" s="88"/>
      <c r="J449" s="89"/>
      <c r="K449" s="89"/>
    </row>
    <row r="450" spans="4:11" ht="15.75" customHeight="1" x14ac:dyDescent="0.3">
      <c r="D450" s="88"/>
      <c r="J450" s="89"/>
      <c r="K450" s="89"/>
    </row>
    <row r="451" spans="4:11" ht="15.75" customHeight="1" x14ac:dyDescent="0.3">
      <c r="D451" s="88"/>
      <c r="J451" s="89"/>
      <c r="K451" s="89"/>
    </row>
    <row r="452" spans="4:11" ht="15.75" customHeight="1" x14ac:dyDescent="0.3">
      <c r="D452" s="88"/>
      <c r="J452" s="89"/>
      <c r="K452" s="89"/>
    </row>
    <row r="453" spans="4:11" ht="15.75" customHeight="1" x14ac:dyDescent="0.3">
      <c r="D453" s="88"/>
      <c r="J453" s="89"/>
      <c r="K453" s="89"/>
    </row>
    <row r="454" spans="4:11" ht="15.75" customHeight="1" x14ac:dyDescent="0.3">
      <c r="D454" s="88"/>
      <c r="J454" s="89"/>
      <c r="K454" s="89"/>
    </row>
    <row r="455" spans="4:11" ht="15.75" customHeight="1" x14ac:dyDescent="0.3">
      <c r="D455" s="88"/>
      <c r="J455" s="89"/>
      <c r="K455" s="89"/>
    </row>
    <row r="456" spans="4:11" ht="15.75" customHeight="1" x14ac:dyDescent="0.3">
      <c r="D456" s="88"/>
      <c r="J456" s="89"/>
      <c r="K456" s="89"/>
    </row>
    <row r="457" spans="4:11" ht="15.75" customHeight="1" x14ac:dyDescent="0.3">
      <c r="D457" s="88"/>
      <c r="J457" s="89"/>
      <c r="K457" s="89"/>
    </row>
    <row r="458" spans="4:11" ht="15.75" customHeight="1" x14ac:dyDescent="0.3">
      <c r="D458" s="88"/>
      <c r="J458" s="89"/>
      <c r="K458" s="89"/>
    </row>
    <row r="459" spans="4:11" ht="15.75" customHeight="1" x14ac:dyDescent="0.3">
      <c r="D459" s="88"/>
      <c r="J459" s="89"/>
      <c r="K459" s="89"/>
    </row>
    <row r="460" spans="4:11" ht="15.75" customHeight="1" x14ac:dyDescent="0.3">
      <c r="D460" s="88"/>
      <c r="J460" s="89"/>
      <c r="K460" s="89"/>
    </row>
    <row r="461" spans="4:11" ht="15.75" customHeight="1" x14ac:dyDescent="0.3">
      <c r="D461" s="88"/>
      <c r="J461" s="89"/>
      <c r="K461" s="89"/>
    </row>
    <row r="462" spans="4:11" ht="15.75" customHeight="1" x14ac:dyDescent="0.3">
      <c r="D462" s="88"/>
      <c r="J462" s="89"/>
      <c r="K462" s="89"/>
    </row>
    <row r="463" spans="4:11" ht="15.75" customHeight="1" x14ac:dyDescent="0.3">
      <c r="D463" s="88"/>
      <c r="J463" s="89"/>
      <c r="K463" s="89"/>
    </row>
    <row r="464" spans="4:11" ht="15.75" customHeight="1" x14ac:dyDescent="0.3">
      <c r="D464" s="88"/>
      <c r="J464" s="89"/>
      <c r="K464" s="89"/>
    </row>
    <row r="465" spans="4:11" ht="15.75" customHeight="1" x14ac:dyDescent="0.3">
      <c r="D465" s="88"/>
      <c r="J465" s="89"/>
      <c r="K465" s="89"/>
    </row>
    <row r="466" spans="4:11" ht="15.75" customHeight="1" x14ac:dyDescent="0.3">
      <c r="D466" s="88"/>
      <c r="J466" s="89"/>
      <c r="K466" s="89"/>
    </row>
    <row r="467" spans="4:11" ht="15.75" customHeight="1" x14ac:dyDescent="0.3">
      <c r="D467" s="88"/>
      <c r="J467" s="89"/>
      <c r="K467" s="89"/>
    </row>
    <row r="468" spans="4:11" ht="15.75" customHeight="1" x14ac:dyDescent="0.3">
      <c r="D468" s="88"/>
      <c r="J468" s="89"/>
      <c r="K468" s="89"/>
    </row>
    <row r="469" spans="4:11" ht="15.75" customHeight="1" x14ac:dyDescent="0.3">
      <c r="D469" s="88"/>
      <c r="J469" s="89"/>
      <c r="K469" s="89"/>
    </row>
    <row r="470" spans="4:11" ht="15.75" customHeight="1" x14ac:dyDescent="0.3">
      <c r="D470" s="88"/>
      <c r="J470" s="89"/>
      <c r="K470" s="89"/>
    </row>
    <row r="471" spans="4:11" ht="15.75" customHeight="1" x14ac:dyDescent="0.3">
      <c r="D471" s="88"/>
      <c r="J471" s="89"/>
      <c r="K471" s="89"/>
    </row>
    <row r="472" spans="4:11" ht="15.75" customHeight="1" x14ac:dyDescent="0.3">
      <c r="D472" s="88"/>
      <c r="J472" s="89"/>
      <c r="K472" s="89"/>
    </row>
    <row r="473" spans="4:11" ht="15.75" customHeight="1" x14ac:dyDescent="0.3">
      <c r="D473" s="88"/>
      <c r="J473" s="89"/>
      <c r="K473" s="89"/>
    </row>
    <row r="474" spans="4:11" ht="15.75" customHeight="1" x14ac:dyDescent="0.3">
      <c r="D474" s="88"/>
      <c r="J474" s="89"/>
      <c r="K474" s="89"/>
    </row>
    <row r="475" spans="4:11" ht="15.75" customHeight="1" x14ac:dyDescent="0.3">
      <c r="D475" s="88"/>
      <c r="J475" s="89"/>
      <c r="K475" s="89"/>
    </row>
    <row r="476" spans="4:11" ht="15.75" customHeight="1" x14ac:dyDescent="0.3">
      <c r="D476" s="88"/>
      <c r="J476" s="89"/>
      <c r="K476" s="89"/>
    </row>
    <row r="477" spans="4:11" ht="15.75" customHeight="1" x14ac:dyDescent="0.3">
      <c r="D477" s="88"/>
      <c r="J477" s="89"/>
      <c r="K477" s="89"/>
    </row>
    <row r="478" spans="4:11" ht="15.75" customHeight="1" x14ac:dyDescent="0.3">
      <c r="D478" s="88"/>
      <c r="J478" s="89"/>
      <c r="K478" s="89"/>
    </row>
    <row r="479" spans="4:11" ht="15.75" customHeight="1" x14ac:dyDescent="0.3">
      <c r="D479" s="88"/>
      <c r="J479" s="89"/>
      <c r="K479" s="89"/>
    </row>
    <row r="480" spans="4:11" ht="15.75" customHeight="1" x14ac:dyDescent="0.3">
      <c r="D480" s="88"/>
      <c r="J480" s="89"/>
      <c r="K480" s="89"/>
    </row>
    <row r="481" spans="4:11" ht="15.75" customHeight="1" x14ac:dyDescent="0.3">
      <c r="D481" s="88"/>
      <c r="J481" s="89"/>
      <c r="K481" s="89"/>
    </row>
    <row r="482" spans="4:11" ht="15.75" customHeight="1" x14ac:dyDescent="0.3">
      <c r="D482" s="88"/>
      <c r="J482" s="89"/>
      <c r="K482" s="89"/>
    </row>
    <row r="483" spans="4:11" ht="15.75" customHeight="1" x14ac:dyDescent="0.3">
      <c r="D483" s="88"/>
      <c r="J483" s="89"/>
      <c r="K483" s="89"/>
    </row>
    <row r="484" spans="4:11" ht="15.75" customHeight="1" x14ac:dyDescent="0.3">
      <c r="D484" s="88"/>
      <c r="J484" s="89"/>
      <c r="K484" s="89"/>
    </row>
    <row r="485" spans="4:11" ht="15.75" customHeight="1" x14ac:dyDescent="0.3">
      <c r="D485" s="88"/>
      <c r="J485" s="89"/>
      <c r="K485" s="89"/>
    </row>
    <row r="486" spans="4:11" ht="15.75" customHeight="1" x14ac:dyDescent="0.3">
      <c r="D486" s="88"/>
      <c r="J486" s="89"/>
      <c r="K486" s="89"/>
    </row>
    <row r="487" spans="4:11" ht="15.75" customHeight="1" x14ac:dyDescent="0.3">
      <c r="D487" s="88"/>
      <c r="J487" s="89"/>
      <c r="K487" s="89"/>
    </row>
    <row r="488" spans="4:11" ht="15.75" customHeight="1" x14ac:dyDescent="0.3">
      <c r="D488" s="88"/>
      <c r="J488" s="89"/>
      <c r="K488" s="89"/>
    </row>
    <row r="489" spans="4:11" ht="15.75" customHeight="1" x14ac:dyDescent="0.3">
      <c r="D489" s="88"/>
      <c r="J489" s="89"/>
      <c r="K489" s="89"/>
    </row>
    <row r="490" spans="4:11" ht="15.75" customHeight="1" x14ac:dyDescent="0.3">
      <c r="D490" s="88"/>
      <c r="J490" s="89"/>
      <c r="K490" s="89"/>
    </row>
    <row r="491" spans="4:11" ht="15.75" customHeight="1" x14ac:dyDescent="0.3">
      <c r="D491" s="88"/>
      <c r="J491" s="89"/>
      <c r="K491" s="89"/>
    </row>
    <row r="492" spans="4:11" ht="15.75" customHeight="1" x14ac:dyDescent="0.3">
      <c r="D492" s="88"/>
      <c r="J492" s="89"/>
      <c r="K492" s="89"/>
    </row>
    <row r="493" spans="4:11" ht="15.75" customHeight="1" x14ac:dyDescent="0.3">
      <c r="D493" s="88"/>
      <c r="J493" s="89"/>
      <c r="K493" s="89"/>
    </row>
    <row r="494" spans="4:11" ht="15.75" customHeight="1" x14ac:dyDescent="0.3">
      <c r="D494" s="88"/>
      <c r="J494" s="89"/>
      <c r="K494" s="89"/>
    </row>
    <row r="495" spans="4:11" ht="15.75" customHeight="1" x14ac:dyDescent="0.3">
      <c r="D495" s="88"/>
      <c r="J495" s="89"/>
      <c r="K495" s="89"/>
    </row>
    <row r="496" spans="4:11" ht="15.75" customHeight="1" x14ac:dyDescent="0.3">
      <c r="D496" s="88"/>
      <c r="J496" s="89"/>
      <c r="K496" s="89"/>
    </row>
    <row r="497" spans="4:11" ht="15.75" customHeight="1" x14ac:dyDescent="0.3">
      <c r="D497" s="88"/>
      <c r="J497" s="89"/>
      <c r="K497" s="89"/>
    </row>
    <row r="498" spans="4:11" ht="15.75" customHeight="1" x14ac:dyDescent="0.3">
      <c r="D498" s="88"/>
      <c r="J498" s="89"/>
      <c r="K498" s="89"/>
    </row>
    <row r="499" spans="4:11" ht="15.75" customHeight="1" x14ac:dyDescent="0.3">
      <c r="D499" s="88"/>
      <c r="J499" s="89"/>
      <c r="K499" s="89"/>
    </row>
    <row r="500" spans="4:11" ht="15.75" customHeight="1" x14ac:dyDescent="0.3">
      <c r="D500" s="88"/>
      <c r="J500" s="89"/>
      <c r="K500" s="89"/>
    </row>
    <row r="501" spans="4:11" ht="15.75" customHeight="1" x14ac:dyDescent="0.3">
      <c r="D501" s="88"/>
      <c r="J501" s="89"/>
      <c r="K501" s="89"/>
    </row>
    <row r="502" spans="4:11" ht="15.75" customHeight="1" x14ac:dyDescent="0.3">
      <c r="D502" s="88"/>
      <c r="J502" s="89"/>
      <c r="K502" s="89"/>
    </row>
    <row r="503" spans="4:11" ht="15.75" customHeight="1" x14ac:dyDescent="0.3">
      <c r="D503" s="88"/>
      <c r="J503" s="89"/>
      <c r="K503" s="89"/>
    </row>
    <row r="504" spans="4:11" ht="15.75" customHeight="1" x14ac:dyDescent="0.3">
      <c r="D504" s="88"/>
      <c r="J504" s="89"/>
      <c r="K504" s="89"/>
    </row>
    <row r="505" spans="4:11" ht="15.75" customHeight="1" x14ac:dyDescent="0.3">
      <c r="D505" s="88"/>
      <c r="J505" s="89"/>
      <c r="K505" s="89"/>
    </row>
    <row r="506" spans="4:11" ht="15.75" customHeight="1" x14ac:dyDescent="0.3">
      <c r="D506" s="88"/>
      <c r="J506" s="89"/>
      <c r="K506" s="89"/>
    </row>
    <row r="507" spans="4:11" ht="15.75" customHeight="1" x14ac:dyDescent="0.3">
      <c r="D507" s="88"/>
      <c r="J507" s="89"/>
      <c r="K507" s="89"/>
    </row>
    <row r="508" spans="4:11" ht="15.75" customHeight="1" x14ac:dyDescent="0.3">
      <c r="D508" s="88"/>
      <c r="J508" s="89"/>
      <c r="K508" s="89"/>
    </row>
    <row r="509" spans="4:11" ht="15.75" customHeight="1" x14ac:dyDescent="0.3">
      <c r="D509" s="88"/>
      <c r="J509" s="89"/>
      <c r="K509" s="89"/>
    </row>
    <row r="510" spans="4:11" ht="15.75" customHeight="1" x14ac:dyDescent="0.3">
      <c r="D510" s="88"/>
      <c r="J510" s="89"/>
      <c r="K510" s="89"/>
    </row>
    <row r="511" spans="4:11" ht="15.75" customHeight="1" x14ac:dyDescent="0.3">
      <c r="D511" s="88"/>
      <c r="J511" s="89"/>
      <c r="K511" s="89"/>
    </row>
    <row r="512" spans="4:11" ht="15.75" customHeight="1" x14ac:dyDescent="0.3">
      <c r="D512" s="88"/>
      <c r="J512" s="89"/>
      <c r="K512" s="89"/>
    </row>
    <row r="513" spans="4:11" ht="15.75" customHeight="1" x14ac:dyDescent="0.3">
      <c r="D513" s="88"/>
      <c r="J513" s="89"/>
      <c r="K513" s="89"/>
    </row>
    <row r="514" spans="4:11" ht="15.75" customHeight="1" x14ac:dyDescent="0.3">
      <c r="D514" s="88"/>
      <c r="J514" s="89"/>
      <c r="K514" s="89"/>
    </row>
    <row r="515" spans="4:11" ht="15.75" customHeight="1" x14ac:dyDescent="0.3">
      <c r="D515" s="88"/>
      <c r="J515" s="89"/>
      <c r="K515" s="89"/>
    </row>
    <row r="516" spans="4:11" ht="15.75" customHeight="1" x14ac:dyDescent="0.3">
      <c r="D516" s="88"/>
      <c r="J516" s="89"/>
      <c r="K516" s="89"/>
    </row>
    <row r="517" spans="4:11" ht="15.75" customHeight="1" x14ac:dyDescent="0.3">
      <c r="D517" s="88"/>
      <c r="J517" s="89"/>
      <c r="K517" s="89"/>
    </row>
    <row r="518" spans="4:11" ht="15.75" customHeight="1" x14ac:dyDescent="0.3">
      <c r="D518" s="88"/>
      <c r="J518" s="89"/>
      <c r="K518" s="89"/>
    </row>
    <row r="519" spans="4:11" ht="15.75" customHeight="1" x14ac:dyDescent="0.3">
      <c r="D519" s="88"/>
      <c r="J519" s="89"/>
      <c r="K519" s="89"/>
    </row>
    <row r="520" spans="4:11" ht="15.75" customHeight="1" x14ac:dyDescent="0.3">
      <c r="D520" s="88"/>
      <c r="J520" s="89"/>
      <c r="K520" s="89"/>
    </row>
    <row r="521" spans="4:11" ht="15.75" customHeight="1" x14ac:dyDescent="0.3">
      <c r="D521" s="88"/>
      <c r="J521" s="89"/>
      <c r="K521" s="89"/>
    </row>
    <row r="522" spans="4:11" ht="15.75" customHeight="1" x14ac:dyDescent="0.3">
      <c r="D522" s="88"/>
      <c r="J522" s="89"/>
      <c r="K522" s="89"/>
    </row>
    <row r="523" spans="4:11" ht="15.75" customHeight="1" x14ac:dyDescent="0.3">
      <c r="D523" s="88"/>
      <c r="J523" s="89"/>
      <c r="K523" s="89"/>
    </row>
    <row r="524" spans="4:11" ht="15.75" customHeight="1" x14ac:dyDescent="0.3">
      <c r="D524" s="88"/>
      <c r="J524" s="89"/>
      <c r="K524" s="89"/>
    </row>
    <row r="525" spans="4:11" ht="15.75" customHeight="1" x14ac:dyDescent="0.3">
      <c r="D525" s="88"/>
      <c r="J525" s="89"/>
      <c r="K525" s="89"/>
    </row>
    <row r="526" spans="4:11" ht="15.75" customHeight="1" x14ac:dyDescent="0.3">
      <c r="D526" s="88"/>
      <c r="J526" s="89"/>
      <c r="K526" s="89"/>
    </row>
    <row r="527" spans="4:11" ht="15.75" customHeight="1" x14ac:dyDescent="0.3">
      <c r="D527" s="88"/>
      <c r="J527" s="89"/>
      <c r="K527" s="89"/>
    </row>
    <row r="528" spans="4:11" ht="15.75" customHeight="1" x14ac:dyDescent="0.3">
      <c r="D528" s="88"/>
      <c r="J528" s="89"/>
      <c r="K528" s="89"/>
    </row>
    <row r="529" spans="4:11" ht="15.75" customHeight="1" x14ac:dyDescent="0.3">
      <c r="D529" s="88"/>
      <c r="J529" s="89"/>
      <c r="K529" s="89"/>
    </row>
    <row r="530" spans="4:11" ht="15.75" customHeight="1" x14ac:dyDescent="0.3">
      <c r="D530" s="88"/>
      <c r="J530" s="89"/>
      <c r="K530" s="89"/>
    </row>
    <row r="531" spans="4:11" ht="15.75" customHeight="1" x14ac:dyDescent="0.3">
      <c r="D531" s="88"/>
      <c r="J531" s="89"/>
      <c r="K531" s="89"/>
    </row>
    <row r="532" spans="4:11" ht="15.75" customHeight="1" x14ac:dyDescent="0.3">
      <c r="D532" s="88"/>
      <c r="J532" s="89"/>
      <c r="K532" s="89"/>
    </row>
    <row r="533" spans="4:11" ht="15.75" customHeight="1" x14ac:dyDescent="0.3">
      <c r="D533" s="88"/>
      <c r="J533" s="89"/>
      <c r="K533" s="89"/>
    </row>
    <row r="534" spans="4:11" ht="15.75" customHeight="1" x14ac:dyDescent="0.3">
      <c r="D534" s="88"/>
      <c r="J534" s="89"/>
      <c r="K534" s="89"/>
    </row>
    <row r="535" spans="4:11" ht="15.75" customHeight="1" x14ac:dyDescent="0.3">
      <c r="D535" s="88"/>
      <c r="J535" s="89"/>
      <c r="K535" s="89"/>
    </row>
    <row r="536" spans="4:11" ht="15.75" customHeight="1" x14ac:dyDescent="0.3">
      <c r="D536" s="88"/>
      <c r="J536" s="89"/>
      <c r="K536" s="89"/>
    </row>
    <row r="537" spans="4:11" ht="15.75" customHeight="1" x14ac:dyDescent="0.3">
      <c r="D537" s="88"/>
      <c r="J537" s="89"/>
      <c r="K537" s="89"/>
    </row>
    <row r="538" spans="4:11" ht="15.75" customHeight="1" x14ac:dyDescent="0.3">
      <c r="D538" s="88"/>
      <c r="J538" s="89"/>
      <c r="K538" s="89"/>
    </row>
    <row r="539" spans="4:11" ht="15.75" customHeight="1" x14ac:dyDescent="0.3">
      <c r="D539" s="88"/>
      <c r="J539" s="89"/>
      <c r="K539" s="89"/>
    </row>
    <row r="540" spans="4:11" ht="15.75" customHeight="1" x14ac:dyDescent="0.3">
      <c r="D540" s="88"/>
      <c r="J540" s="89"/>
      <c r="K540" s="89"/>
    </row>
    <row r="541" spans="4:11" ht="15.75" customHeight="1" x14ac:dyDescent="0.3">
      <c r="D541" s="88"/>
      <c r="J541" s="89"/>
      <c r="K541" s="89"/>
    </row>
    <row r="542" spans="4:11" ht="15.75" customHeight="1" x14ac:dyDescent="0.3">
      <c r="D542" s="88"/>
      <c r="J542" s="89"/>
      <c r="K542" s="89"/>
    </row>
    <row r="543" spans="4:11" ht="15.75" customHeight="1" x14ac:dyDescent="0.3">
      <c r="D543" s="88"/>
      <c r="J543" s="89"/>
      <c r="K543" s="89"/>
    </row>
    <row r="544" spans="4:11" ht="15.75" customHeight="1" x14ac:dyDescent="0.3">
      <c r="D544" s="88"/>
      <c r="J544" s="89"/>
      <c r="K544" s="89"/>
    </row>
    <row r="545" spans="4:11" ht="15.75" customHeight="1" x14ac:dyDescent="0.3">
      <c r="D545" s="88"/>
      <c r="J545" s="89"/>
      <c r="K545" s="89"/>
    </row>
    <row r="546" spans="4:11" ht="15.75" customHeight="1" x14ac:dyDescent="0.3">
      <c r="D546" s="88"/>
      <c r="J546" s="89"/>
      <c r="K546" s="89"/>
    </row>
    <row r="547" spans="4:11" ht="15.75" customHeight="1" x14ac:dyDescent="0.3">
      <c r="D547" s="88"/>
      <c r="J547" s="89"/>
      <c r="K547" s="89"/>
    </row>
    <row r="548" spans="4:11" ht="15.75" customHeight="1" x14ac:dyDescent="0.3">
      <c r="D548" s="88"/>
      <c r="J548" s="89"/>
      <c r="K548" s="89"/>
    </row>
    <row r="549" spans="4:11" ht="15.75" customHeight="1" x14ac:dyDescent="0.3">
      <c r="D549" s="88"/>
      <c r="J549" s="89"/>
      <c r="K549" s="89"/>
    </row>
    <row r="550" spans="4:11" ht="15.75" customHeight="1" x14ac:dyDescent="0.3">
      <c r="D550" s="88"/>
      <c r="J550" s="89"/>
      <c r="K550" s="89"/>
    </row>
    <row r="551" spans="4:11" ht="15.75" customHeight="1" x14ac:dyDescent="0.3">
      <c r="D551" s="88"/>
      <c r="J551" s="89"/>
      <c r="K551" s="89"/>
    </row>
    <row r="552" spans="4:11" ht="15.75" customHeight="1" x14ac:dyDescent="0.3">
      <c r="D552" s="88"/>
      <c r="J552" s="89"/>
      <c r="K552" s="89"/>
    </row>
    <row r="553" spans="4:11" ht="15.75" customHeight="1" x14ac:dyDescent="0.3">
      <c r="D553" s="88"/>
      <c r="J553" s="89"/>
      <c r="K553" s="89"/>
    </row>
    <row r="554" spans="4:11" ht="15.75" customHeight="1" x14ac:dyDescent="0.3">
      <c r="D554" s="88"/>
      <c r="J554" s="89"/>
      <c r="K554" s="89"/>
    </row>
    <row r="555" spans="4:11" ht="15.75" customHeight="1" x14ac:dyDescent="0.3">
      <c r="D555" s="88"/>
      <c r="J555" s="89"/>
      <c r="K555" s="89"/>
    </row>
    <row r="556" spans="4:11" ht="15.75" customHeight="1" x14ac:dyDescent="0.3">
      <c r="D556" s="88"/>
      <c r="J556" s="89"/>
      <c r="K556" s="89"/>
    </row>
    <row r="557" spans="4:11" ht="15.75" customHeight="1" x14ac:dyDescent="0.3">
      <c r="D557" s="88"/>
      <c r="J557" s="89"/>
      <c r="K557" s="89"/>
    </row>
    <row r="558" spans="4:11" ht="15.75" customHeight="1" x14ac:dyDescent="0.3">
      <c r="D558" s="88"/>
      <c r="J558" s="89"/>
      <c r="K558" s="89"/>
    </row>
    <row r="559" spans="4:11" ht="15.75" customHeight="1" x14ac:dyDescent="0.3">
      <c r="D559" s="88"/>
      <c r="J559" s="89"/>
      <c r="K559" s="89"/>
    </row>
    <row r="560" spans="4:11" ht="15.75" customHeight="1" x14ac:dyDescent="0.3">
      <c r="D560" s="88"/>
      <c r="J560" s="89"/>
      <c r="K560" s="89"/>
    </row>
    <row r="561" spans="4:11" ht="15.75" customHeight="1" x14ac:dyDescent="0.3">
      <c r="D561" s="88"/>
      <c r="J561" s="89"/>
      <c r="K561" s="89"/>
    </row>
    <row r="562" spans="4:11" ht="15.75" customHeight="1" x14ac:dyDescent="0.3">
      <c r="D562" s="88"/>
      <c r="J562" s="89"/>
      <c r="K562" s="89"/>
    </row>
    <row r="563" spans="4:11" ht="15.75" customHeight="1" x14ac:dyDescent="0.3">
      <c r="D563" s="88"/>
      <c r="J563" s="89"/>
      <c r="K563" s="89"/>
    </row>
    <row r="564" spans="4:11" ht="15.75" customHeight="1" x14ac:dyDescent="0.3">
      <c r="D564" s="88"/>
      <c r="J564" s="89"/>
      <c r="K564" s="89"/>
    </row>
    <row r="565" spans="4:11" ht="15.75" customHeight="1" x14ac:dyDescent="0.3">
      <c r="D565" s="88"/>
      <c r="J565" s="89"/>
      <c r="K565" s="89"/>
    </row>
    <row r="566" spans="4:11" ht="15.75" customHeight="1" x14ac:dyDescent="0.3">
      <c r="D566" s="88"/>
      <c r="J566" s="89"/>
      <c r="K566" s="89"/>
    </row>
    <row r="567" spans="4:11" ht="15.75" customHeight="1" x14ac:dyDescent="0.3">
      <c r="D567" s="88"/>
      <c r="J567" s="89"/>
      <c r="K567" s="89"/>
    </row>
    <row r="568" spans="4:11" ht="15.75" customHeight="1" x14ac:dyDescent="0.3">
      <c r="D568" s="88"/>
      <c r="J568" s="89"/>
      <c r="K568" s="89"/>
    </row>
    <row r="569" spans="4:11" ht="15.75" customHeight="1" x14ac:dyDescent="0.3">
      <c r="D569" s="88"/>
      <c r="J569" s="89"/>
      <c r="K569" s="89"/>
    </row>
    <row r="570" spans="4:11" ht="15.75" customHeight="1" x14ac:dyDescent="0.3">
      <c r="D570" s="88"/>
      <c r="J570" s="89"/>
      <c r="K570" s="89"/>
    </row>
    <row r="571" spans="4:11" ht="15.75" customHeight="1" x14ac:dyDescent="0.3">
      <c r="D571" s="88"/>
      <c r="J571" s="89"/>
      <c r="K571" s="89"/>
    </row>
    <row r="572" spans="4:11" ht="15.75" customHeight="1" x14ac:dyDescent="0.3">
      <c r="D572" s="88"/>
      <c r="J572" s="89"/>
      <c r="K572" s="89"/>
    </row>
    <row r="573" spans="4:11" ht="15.75" customHeight="1" x14ac:dyDescent="0.3">
      <c r="D573" s="88"/>
      <c r="J573" s="89"/>
      <c r="K573" s="89"/>
    </row>
    <row r="574" spans="4:11" ht="15.75" customHeight="1" x14ac:dyDescent="0.3">
      <c r="D574" s="88"/>
      <c r="J574" s="89"/>
      <c r="K574" s="89"/>
    </row>
    <row r="575" spans="4:11" ht="15.75" customHeight="1" x14ac:dyDescent="0.3">
      <c r="D575" s="88"/>
      <c r="J575" s="89"/>
      <c r="K575" s="89"/>
    </row>
    <row r="576" spans="4:11" ht="15.75" customHeight="1" x14ac:dyDescent="0.3">
      <c r="D576" s="88"/>
      <c r="J576" s="89"/>
      <c r="K576" s="89"/>
    </row>
    <row r="577" spans="4:11" ht="15.75" customHeight="1" x14ac:dyDescent="0.3">
      <c r="D577" s="88"/>
      <c r="J577" s="89"/>
      <c r="K577" s="89"/>
    </row>
    <row r="578" spans="4:11" ht="15.75" customHeight="1" x14ac:dyDescent="0.3">
      <c r="D578" s="88"/>
      <c r="J578" s="89"/>
      <c r="K578" s="89"/>
    </row>
    <row r="579" spans="4:11" ht="15.75" customHeight="1" x14ac:dyDescent="0.3">
      <c r="D579" s="88"/>
      <c r="J579" s="89"/>
      <c r="K579" s="89"/>
    </row>
    <row r="580" spans="4:11" ht="15.75" customHeight="1" x14ac:dyDescent="0.3">
      <c r="D580" s="88"/>
      <c r="J580" s="89"/>
      <c r="K580" s="89"/>
    </row>
    <row r="581" spans="4:11" ht="15.75" customHeight="1" x14ac:dyDescent="0.3">
      <c r="D581" s="88"/>
      <c r="J581" s="89"/>
      <c r="K581" s="89"/>
    </row>
    <row r="582" spans="4:11" ht="15.75" customHeight="1" x14ac:dyDescent="0.3">
      <c r="D582" s="88"/>
      <c r="J582" s="89"/>
      <c r="K582" s="89"/>
    </row>
    <row r="583" spans="4:11" ht="15.75" customHeight="1" x14ac:dyDescent="0.3">
      <c r="D583" s="88"/>
      <c r="J583" s="89"/>
      <c r="K583" s="89"/>
    </row>
    <row r="584" spans="4:11" ht="15.75" customHeight="1" x14ac:dyDescent="0.3">
      <c r="D584" s="88"/>
      <c r="J584" s="89"/>
      <c r="K584" s="89"/>
    </row>
    <row r="585" spans="4:11" ht="15.75" customHeight="1" x14ac:dyDescent="0.3">
      <c r="D585" s="88"/>
      <c r="J585" s="89"/>
      <c r="K585" s="89"/>
    </row>
    <row r="586" spans="4:11" ht="15.75" customHeight="1" x14ac:dyDescent="0.3">
      <c r="D586" s="88"/>
      <c r="J586" s="89"/>
      <c r="K586" s="89"/>
    </row>
    <row r="587" spans="4:11" ht="15.75" customHeight="1" x14ac:dyDescent="0.3">
      <c r="D587" s="88"/>
      <c r="J587" s="89"/>
      <c r="K587" s="89"/>
    </row>
    <row r="588" spans="4:11" ht="15.75" customHeight="1" x14ac:dyDescent="0.3">
      <c r="D588" s="88"/>
      <c r="J588" s="89"/>
      <c r="K588" s="89"/>
    </row>
    <row r="589" spans="4:11" ht="15.75" customHeight="1" x14ac:dyDescent="0.3">
      <c r="D589" s="88"/>
      <c r="J589" s="89"/>
      <c r="K589" s="89"/>
    </row>
    <row r="590" spans="4:11" ht="15.75" customHeight="1" x14ac:dyDescent="0.3">
      <c r="D590" s="88"/>
      <c r="J590" s="89"/>
      <c r="K590" s="89"/>
    </row>
    <row r="591" spans="4:11" ht="15.75" customHeight="1" x14ac:dyDescent="0.3">
      <c r="D591" s="88"/>
      <c r="J591" s="89"/>
      <c r="K591" s="89"/>
    </row>
    <row r="592" spans="4:11" ht="15.75" customHeight="1" x14ac:dyDescent="0.3">
      <c r="D592" s="88"/>
      <c r="J592" s="89"/>
      <c r="K592" s="89"/>
    </row>
    <row r="593" spans="4:11" ht="15.75" customHeight="1" x14ac:dyDescent="0.3">
      <c r="D593" s="88"/>
      <c r="J593" s="89"/>
      <c r="K593" s="89"/>
    </row>
    <row r="594" spans="4:11" ht="15.75" customHeight="1" x14ac:dyDescent="0.3">
      <c r="D594" s="88"/>
      <c r="J594" s="89"/>
      <c r="K594" s="89"/>
    </row>
    <row r="595" spans="4:11" ht="15.75" customHeight="1" x14ac:dyDescent="0.3">
      <c r="D595" s="88"/>
      <c r="J595" s="89"/>
      <c r="K595" s="89"/>
    </row>
    <row r="596" spans="4:11" ht="15.75" customHeight="1" x14ac:dyDescent="0.3">
      <c r="D596" s="88"/>
      <c r="J596" s="89"/>
      <c r="K596" s="89"/>
    </row>
    <row r="597" spans="4:11" ht="15.75" customHeight="1" x14ac:dyDescent="0.3">
      <c r="D597" s="88"/>
      <c r="J597" s="89"/>
      <c r="K597" s="89"/>
    </row>
    <row r="598" spans="4:11" ht="15.75" customHeight="1" x14ac:dyDescent="0.3">
      <c r="D598" s="88"/>
      <c r="J598" s="89"/>
      <c r="K598" s="89"/>
    </row>
    <row r="599" spans="4:11" ht="15.75" customHeight="1" x14ac:dyDescent="0.3">
      <c r="D599" s="88"/>
      <c r="J599" s="89"/>
      <c r="K599" s="89"/>
    </row>
    <row r="600" spans="4:11" ht="15.75" customHeight="1" x14ac:dyDescent="0.3">
      <c r="D600" s="88"/>
      <c r="J600" s="89"/>
      <c r="K600" s="89"/>
    </row>
    <row r="601" spans="4:11" ht="15.75" customHeight="1" x14ac:dyDescent="0.3">
      <c r="D601" s="88"/>
      <c r="J601" s="89"/>
      <c r="K601" s="89"/>
    </row>
    <row r="602" spans="4:11" ht="15.75" customHeight="1" x14ac:dyDescent="0.3">
      <c r="D602" s="88"/>
      <c r="J602" s="89"/>
      <c r="K602" s="89"/>
    </row>
    <row r="603" spans="4:11" ht="15.75" customHeight="1" x14ac:dyDescent="0.3">
      <c r="D603" s="88"/>
      <c r="J603" s="89"/>
      <c r="K603" s="89"/>
    </row>
    <row r="604" spans="4:11" ht="15.75" customHeight="1" x14ac:dyDescent="0.3">
      <c r="D604" s="88"/>
      <c r="J604" s="89"/>
      <c r="K604" s="89"/>
    </row>
    <row r="605" spans="4:11" ht="15.75" customHeight="1" x14ac:dyDescent="0.3">
      <c r="D605" s="88"/>
      <c r="J605" s="89"/>
      <c r="K605" s="89"/>
    </row>
    <row r="606" spans="4:11" ht="15.75" customHeight="1" x14ac:dyDescent="0.3">
      <c r="D606" s="88"/>
      <c r="J606" s="89"/>
      <c r="K606" s="89"/>
    </row>
    <row r="607" spans="4:11" ht="15.75" customHeight="1" x14ac:dyDescent="0.3">
      <c r="D607" s="88"/>
      <c r="J607" s="89"/>
      <c r="K607" s="89"/>
    </row>
    <row r="608" spans="4:11" ht="15.75" customHeight="1" x14ac:dyDescent="0.3">
      <c r="D608" s="88"/>
      <c r="J608" s="89"/>
      <c r="K608" s="89"/>
    </row>
    <row r="609" spans="4:11" ht="15.75" customHeight="1" x14ac:dyDescent="0.3">
      <c r="D609" s="88"/>
      <c r="J609" s="89"/>
      <c r="K609" s="89"/>
    </row>
    <row r="610" spans="4:11" ht="15.75" customHeight="1" x14ac:dyDescent="0.3">
      <c r="D610" s="88"/>
      <c r="J610" s="89"/>
      <c r="K610" s="89"/>
    </row>
    <row r="611" spans="4:11" ht="15.75" customHeight="1" x14ac:dyDescent="0.3">
      <c r="D611" s="88"/>
      <c r="J611" s="89"/>
      <c r="K611" s="89"/>
    </row>
    <row r="612" spans="4:11" ht="15.75" customHeight="1" x14ac:dyDescent="0.3">
      <c r="D612" s="88"/>
      <c r="J612" s="89"/>
      <c r="K612" s="89"/>
    </row>
    <row r="613" spans="4:11" ht="15.75" customHeight="1" x14ac:dyDescent="0.3">
      <c r="D613" s="88"/>
      <c r="J613" s="89"/>
      <c r="K613" s="89"/>
    </row>
    <row r="614" spans="4:11" ht="15.75" customHeight="1" x14ac:dyDescent="0.3">
      <c r="D614" s="88"/>
      <c r="J614" s="89"/>
      <c r="K614" s="89"/>
    </row>
    <row r="615" spans="4:11" ht="15.75" customHeight="1" x14ac:dyDescent="0.3">
      <c r="D615" s="88"/>
      <c r="J615" s="89"/>
      <c r="K615" s="89"/>
    </row>
    <row r="616" spans="4:11" ht="15.75" customHeight="1" x14ac:dyDescent="0.3">
      <c r="D616" s="88"/>
      <c r="J616" s="89"/>
      <c r="K616" s="89"/>
    </row>
    <row r="617" spans="4:11" ht="15.75" customHeight="1" x14ac:dyDescent="0.3">
      <c r="D617" s="88"/>
      <c r="J617" s="89"/>
      <c r="K617" s="89"/>
    </row>
    <row r="618" spans="4:11" ht="15.75" customHeight="1" x14ac:dyDescent="0.3">
      <c r="D618" s="88"/>
      <c r="J618" s="89"/>
      <c r="K618" s="89"/>
    </row>
    <row r="619" spans="4:11" ht="15.75" customHeight="1" x14ac:dyDescent="0.3">
      <c r="D619" s="88"/>
      <c r="J619" s="89"/>
      <c r="K619" s="89"/>
    </row>
    <row r="620" spans="4:11" ht="15.75" customHeight="1" x14ac:dyDescent="0.3">
      <c r="D620" s="88"/>
      <c r="J620" s="89"/>
      <c r="K620" s="89"/>
    </row>
    <row r="621" spans="4:11" ht="15.75" customHeight="1" x14ac:dyDescent="0.3">
      <c r="D621" s="88"/>
      <c r="J621" s="89"/>
      <c r="K621" s="89"/>
    </row>
    <row r="622" spans="4:11" ht="15.75" customHeight="1" x14ac:dyDescent="0.3">
      <c r="D622" s="88"/>
      <c r="J622" s="89"/>
      <c r="K622" s="89"/>
    </row>
    <row r="623" spans="4:11" ht="15.75" customHeight="1" x14ac:dyDescent="0.3">
      <c r="D623" s="88"/>
      <c r="J623" s="89"/>
      <c r="K623" s="89"/>
    </row>
    <row r="624" spans="4:11" ht="15.75" customHeight="1" x14ac:dyDescent="0.3">
      <c r="D624" s="88"/>
      <c r="J624" s="89"/>
      <c r="K624" s="89"/>
    </row>
    <row r="625" spans="4:11" ht="15.75" customHeight="1" x14ac:dyDescent="0.3">
      <c r="D625" s="88"/>
      <c r="J625" s="89"/>
      <c r="K625" s="89"/>
    </row>
    <row r="626" spans="4:11" ht="15.75" customHeight="1" x14ac:dyDescent="0.3">
      <c r="D626" s="88"/>
      <c r="J626" s="89"/>
      <c r="K626" s="89"/>
    </row>
    <row r="627" spans="4:11" ht="15.75" customHeight="1" x14ac:dyDescent="0.3">
      <c r="D627" s="88"/>
      <c r="J627" s="89"/>
      <c r="K627" s="89"/>
    </row>
    <row r="628" spans="4:11" ht="15.75" customHeight="1" x14ac:dyDescent="0.3">
      <c r="D628" s="88"/>
      <c r="J628" s="89"/>
      <c r="K628" s="89"/>
    </row>
    <row r="629" spans="4:11" ht="15.75" customHeight="1" x14ac:dyDescent="0.3">
      <c r="D629" s="88"/>
      <c r="J629" s="89"/>
      <c r="K629" s="89"/>
    </row>
    <row r="630" spans="4:11" ht="15.75" customHeight="1" x14ac:dyDescent="0.3">
      <c r="D630" s="88"/>
      <c r="J630" s="89"/>
      <c r="K630" s="89"/>
    </row>
    <row r="631" spans="4:11" ht="15.75" customHeight="1" x14ac:dyDescent="0.3">
      <c r="D631" s="88"/>
      <c r="J631" s="89"/>
      <c r="K631" s="89"/>
    </row>
    <row r="632" spans="4:11" ht="15.75" customHeight="1" x14ac:dyDescent="0.3">
      <c r="D632" s="88"/>
      <c r="J632" s="89"/>
      <c r="K632" s="89"/>
    </row>
    <row r="633" spans="4:11" ht="15.75" customHeight="1" x14ac:dyDescent="0.3">
      <c r="D633" s="88"/>
      <c r="J633" s="89"/>
      <c r="K633" s="89"/>
    </row>
    <row r="634" spans="4:11" ht="15.75" customHeight="1" x14ac:dyDescent="0.3">
      <c r="D634" s="88"/>
      <c r="J634" s="89"/>
      <c r="K634" s="89"/>
    </row>
    <row r="635" spans="4:11" ht="15.75" customHeight="1" x14ac:dyDescent="0.3">
      <c r="D635" s="88"/>
      <c r="J635" s="89"/>
      <c r="K635" s="89"/>
    </row>
    <row r="636" spans="4:11" ht="15.75" customHeight="1" x14ac:dyDescent="0.3">
      <c r="D636" s="88"/>
      <c r="J636" s="89"/>
      <c r="K636" s="89"/>
    </row>
    <row r="637" spans="4:11" ht="15.75" customHeight="1" x14ac:dyDescent="0.3">
      <c r="D637" s="88"/>
      <c r="J637" s="89"/>
      <c r="K637" s="89"/>
    </row>
    <row r="638" spans="4:11" ht="15.75" customHeight="1" x14ac:dyDescent="0.3">
      <c r="D638" s="88"/>
      <c r="J638" s="89"/>
      <c r="K638" s="89"/>
    </row>
    <row r="639" spans="4:11" ht="15.75" customHeight="1" x14ac:dyDescent="0.3">
      <c r="D639" s="88"/>
      <c r="J639" s="89"/>
      <c r="K639" s="89"/>
    </row>
    <row r="640" spans="4:11" ht="15.75" customHeight="1" x14ac:dyDescent="0.3">
      <c r="D640" s="88"/>
      <c r="J640" s="89"/>
      <c r="K640" s="89"/>
    </row>
    <row r="641" spans="4:11" ht="15.75" customHeight="1" x14ac:dyDescent="0.3">
      <c r="D641" s="88"/>
      <c r="J641" s="89"/>
      <c r="K641" s="89"/>
    </row>
    <row r="642" spans="4:11" ht="15.75" customHeight="1" x14ac:dyDescent="0.3">
      <c r="D642" s="88"/>
      <c r="J642" s="89"/>
      <c r="K642" s="89"/>
    </row>
    <row r="643" spans="4:11" ht="15.75" customHeight="1" x14ac:dyDescent="0.3">
      <c r="D643" s="88"/>
      <c r="J643" s="89"/>
      <c r="K643" s="89"/>
    </row>
    <row r="644" spans="4:11" ht="15.75" customHeight="1" x14ac:dyDescent="0.3">
      <c r="D644" s="88"/>
      <c r="J644" s="89"/>
      <c r="K644" s="89"/>
    </row>
    <row r="645" spans="4:11" ht="15.75" customHeight="1" x14ac:dyDescent="0.3">
      <c r="D645" s="88"/>
      <c r="J645" s="89"/>
      <c r="K645" s="89"/>
    </row>
    <row r="646" spans="4:11" ht="15.75" customHeight="1" x14ac:dyDescent="0.3">
      <c r="D646" s="88"/>
      <c r="J646" s="89"/>
      <c r="K646" s="89"/>
    </row>
    <row r="647" spans="4:11" ht="15.75" customHeight="1" x14ac:dyDescent="0.3">
      <c r="D647" s="88"/>
      <c r="J647" s="89"/>
      <c r="K647" s="89"/>
    </row>
    <row r="648" spans="4:11" ht="15.75" customHeight="1" x14ac:dyDescent="0.3">
      <c r="D648" s="88"/>
      <c r="J648" s="89"/>
      <c r="K648" s="89"/>
    </row>
    <row r="649" spans="4:11" ht="15.75" customHeight="1" x14ac:dyDescent="0.3">
      <c r="D649" s="88"/>
      <c r="J649" s="89"/>
      <c r="K649" s="89"/>
    </row>
    <row r="650" spans="4:11" ht="15.75" customHeight="1" x14ac:dyDescent="0.3">
      <c r="D650" s="88"/>
      <c r="J650" s="89"/>
      <c r="K650" s="89"/>
    </row>
    <row r="651" spans="4:11" ht="15.75" customHeight="1" x14ac:dyDescent="0.3">
      <c r="D651" s="88"/>
      <c r="J651" s="89"/>
      <c r="K651" s="89"/>
    </row>
    <row r="652" spans="4:11" ht="15.75" customHeight="1" x14ac:dyDescent="0.3">
      <c r="D652" s="88"/>
      <c r="J652" s="89"/>
      <c r="K652" s="89"/>
    </row>
    <row r="653" spans="4:11" ht="15.75" customHeight="1" x14ac:dyDescent="0.3">
      <c r="D653" s="88"/>
      <c r="J653" s="89"/>
      <c r="K653" s="89"/>
    </row>
    <row r="654" spans="4:11" ht="15.75" customHeight="1" x14ac:dyDescent="0.3">
      <c r="D654" s="88"/>
      <c r="J654" s="89"/>
      <c r="K654" s="89"/>
    </row>
    <row r="655" spans="4:11" ht="15.75" customHeight="1" x14ac:dyDescent="0.3">
      <c r="D655" s="88"/>
      <c r="J655" s="89"/>
      <c r="K655" s="89"/>
    </row>
    <row r="656" spans="4:11" ht="15.75" customHeight="1" x14ac:dyDescent="0.3">
      <c r="D656" s="88"/>
      <c r="J656" s="89"/>
      <c r="K656" s="89"/>
    </row>
    <row r="657" spans="4:11" ht="15.75" customHeight="1" x14ac:dyDescent="0.3">
      <c r="D657" s="88"/>
      <c r="J657" s="89"/>
      <c r="K657" s="89"/>
    </row>
    <row r="658" spans="4:11" ht="15.75" customHeight="1" x14ac:dyDescent="0.3">
      <c r="D658" s="88"/>
      <c r="J658" s="89"/>
      <c r="K658" s="89"/>
    </row>
    <row r="659" spans="4:11" ht="15.75" customHeight="1" x14ac:dyDescent="0.3">
      <c r="D659" s="88"/>
      <c r="J659" s="89"/>
      <c r="K659" s="89"/>
    </row>
    <row r="660" spans="4:11" ht="15.75" customHeight="1" x14ac:dyDescent="0.3">
      <c r="D660" s="88"/>
      <c r="J660" s="89"/>
      <c r="K660" s="89"/>
    </row>
    <row r="661" spans="4:11" ht="15.75" customHeight="1" x14ac:dyDescent="0.3">
      <c r="D661" s="88"/>
      <c r="J661" s="89"/>
      <c r="K661" s="89"/>
    </row>
    <row r="662" spans="4:11" ht="15.75" customHeight="1" x14ac:dyDescent="0.3">
      <c r="D662" s="88"/>
      <c r="J662" s="89"/>
      <c r="K662" s="89"/>
    </row>
    <row r="663" spans="4:11" ht="15.75" customHeight="1" x14ac:dyDescent="0.3">
      <c r="D663" s="88"/>
      <c r="J663" s="89"/>
      <c r="K663" s="89"/>
    </row>
    <row r="664" spans="4:11" ht="15.75" customHeight="1" x14ac:dyDescent="0.3">
      <c r="D664" s="88"/>
      <c r="J664" s="89"/>
      <c r="K664" s="89"/>
    </row>
    <row r="665" spans="4:11" ht="15.75" customHeight="1" x14ac:dyDescent="0.3">
      <c r="D665" s="88"/>
      <c r="J665" s="89"/>
      <c r="K665" s="89"/>
    </row>
    <row r="666" spans="4:11" ht="15.75" customHeight="1" x14ac:dyDescent="0.3">
      <c r="D666" s="88"/>
      <c r="J666" s="89"/>
      <c r="K666" s="89"/>
    </row>
    <row r="667" spans="4:11" ht="15.75" customHeight="1" x14ac:dyDescent="0.3">
      <c r="D667" s="88"/>
      <c r="J667" s="89"/>
      <c r="K667" s="89"/>
    </row>
    <row r="668" spans="4:11" ht="15.75" customHeight="1" x14ac:dyDescent="0.3">
      <c r="D668" s="88"/>
      <c r="J668" s="89"/>
      <c r="K668" s="89"/>
    </row>
    <row r="669" spans="4:11" ht="15.75" customHeight="1" x14ac:dyDescent="0.3">
      <c r="D669" s="88"/>
      <c r="J669" s="89"/>
      <c r="K669" s="89"/>
    </row>
    <row r="670" spans="4:11" ht="15.75" customHeight="1" x14ac:dyDescent="0.3">
      <c r="D670" s="88"/>
      <c r="J670" s="89"/>
      <c r="K670" s="89"/>
    </row>
    <row r="671" spans="4:11" ht="15.75" customHeight="1" x14ac:dyDescent="0.3">
      <c r="D671" s="88"/>
      <c r="J671" s="89"/>
      <c r="K671" s="89"/>
    </row>
    <row r="672" spans="4:11" ht="15.75" customHeight="1" x14ac:dyDescent="0.3">
      <c r="D672" s="88"/>
      <c r="J672" s="89"/>
      <c r="K672" s="89"/>
    </row>
    <row r="673" spans="4:11" ht="15.75" customHeight="1" x14ac:dyDescent="0.3">
      <c r="D673" s="88"/>
      <c r="J673" s="89"/>
      <c r="K673" s="89"/>
    </row>
    <row r="674" spans="4:11" ht="15.75" customHeight="1" x14ac:dyDescent="0.3">
      <c r="D674" s="88"/>
      <c r="J674" s="89"/>
      <c r="K674" s="89"/>
    </row>
    <row r="675" spans="4:11" ht="15.75" customHeight="1" x14ac:dyDescent="0.3">
      <c r="D675" s="88"/>
      <c r="J675" s="89"/>
      <c r="K675" s="89"/>
    </row>
    <row r="676" spans="4:11" ht="15.75" customHeight="1" x14ac:dyDescent="0.3">
      <c r="D676" s="88"/>
      <c r="J676" s="89"/>
      <c r="K676" s="89"/>
    </row>
    <row r="677" spans="4:11" ht="15.75" customHeight="1" x14ac:dyDescent="0.3">
      <c r="D677" s="88"/>
      <c r="J677" s="89"/>
      <c r="K677" s="89"/>
    </row>
    <row r="678" spans="4:11" ht="15.75" customHeight="1" x14ac:dyDescent="0.3">
      <c r="D678" s="88"/>
      <c r="J678" s="89"/>
      <c r="K678" s="89"/>
    </row>
    <row r="679" spans="4:11" ht="15.75" customHeight="1" x14ac:dyDescent="0.3">
      <c r="D679" s="88"/>
      <c r="J679" s="89"/>
      <c r="K679" s="89"/>
    </row>
    <row r="680" spans="4:11" ht="15.75" customHeight="1" x14ac:dyDescent="0.3">
      <c r="D680" s="88"/>
      <c r="J680" s="89"/>
      <c r="K680" s="89"/>
    </row>
    <row r="681" spans="4:11" ht="15.75" customHeight="1" x14ac:dyDescent="0.3">
      <c r="D681" s="88"/>
      <c r="J681" s="89"/>
      <c r="K681" s="89"/>
    </row>
    <row r="682" spans="4:11" ht="15.75" customHeight="1" x14ac:dyDescent="0.3">
      <c r="D682" s="88"/>
      <c r="J682" s="89"/>
      <c r="K682" s="89"/>
    </row>
    <row r="683" spans="4:11" ht="15.75" customHeight="1" x14ac:dyDescent="0.3">
      <c r="D683" s="88"/>
      <c r="J683" s="89"/>
      <c r="K683" s="89"/>
    </row>
    <row r="684" spans="4:11" ht="15.75" customHeight="1" x14ac:dyDescent="0.3">
      <c r="D684" s="88"/>
      <c r="J684" s="89"/>
      <c r="K684" s="89"/>
    </row>
    <row r="685" spans="4:11" ht="15.75" customHeight="1" x14ac:dyDescent="0.3">
      <c r="D685" s="88"/>
      <c r="J685" s="89"/>
      <c r="K685" s="89"/>
    </row>
    <row r="686" spans="4:11" ht="15.75" customHeight="1" x14ac:dyDescent="0.3">
      <c r="D686" s="88"/>
      <c r="J686" s="89"/>
      <c r="K686" s="89"/>
    </row>
    <row r="687" spans="4:11" ht="15.75" customHeight="1" x14ac:dyDescent="0.3">
      <c r="D687" s="88"/>
      <c r="J687" s="89"/>
      <c r="K687" s="89"/>
    </row>
    <row r="688" spans="4:11" ht="15.75" customHeight="1" x14ac:dyDescent="0.3">
      <c r="D688" s="88"/>
      <c r="J688" s="89"/>
      <c r="K688" s="89"/>
    </row>
    <row r="689" spans="4:11" ht="15.75" customHeight="1" x14ac:dyDescent="0.3">
      <c r="D689" s="88"/>
      <c r="J689" s="89"/>
      <c r="K689" s="89"/>
    </row>
    <row r="690" spans="4:11" ht="15.75" customHeight="1" x14ac:dyDescent="0.3">
      <c r="D690" s="88"/>
      <c r="J690" s="89"/>
      <c r="K690" s="89"/>
    </row>
    <row r="691" spans="4:11" ht="15.75" customHeight="1" x14ac:dyDescent="0.3">
      <c r="D691" s="88"/>
      <c r="J691" s="89"/>
      <c r="K691" s="89"/>
    </row>
    <row r="692" spans="4:11" ht="15.75" customHeight="1" x14ac:dyDescent="0.3">
      <c r="D692" s="88"/>
      <c r="J692" s="89"/>
      <c r="K692" s="89"/>
    </row>
    <row r="693" spans="4:11" ht="15.75" customHeight="1" x14ac:dyDescent="0.3">
      <c r="D693" s="88"/>
      <c r="J693" s="89"/>
      <c r="K693" s="89"/>
    </row>
    <row r="694" spans="4:11" ht="15.75" customHeight="1" x14ac:dyDescent="0.3">
      <c r="D694" s="88"/>
      <c r="J694" s="89"/>
      <c r="K694" s="89"/>
    </row>
    <row r="695" spans="4:11" ht="15.75" customHeight="1" x14ac:dyDescent="0.3">
      <c r="D695" s="88"/>
      <c r="J695" s="89"/>
      <c r="K695" s="89"/>
    </row>
    <row r="696" spans="4:11" ht="15.75" customHeight="1" x14ac:dyDescent="0.3">
      <c r="D696" s="88"/>
      <c r="J696" s="89"/>
      <c r="K696" s="89"/>
    </row>
    <row r="697" spans="4:11" ht="15.75" customHeight="1" x14ac:dyDescent="0.3">
      <c r="D697" s="88"/>
      <c r="J697" s="89"/>
      <c r="K697" s="89"/>
    </row>
    <row r="698" spans="4:11" ht="15.75" customHeight="1" x14ac:dyDescent="0.3">
      <c r="D698" s="88"/>
      <c r="J698" s="89"/>
      <c r="K698" s="89"/>
    </row>
    <row r="699" spans="4:11" ht="15.75" customHeight="1" x14ac:dyDescent="0.3">
      <c r="D699" s="88"/>
      <c r="J699" s="89"/>
      <c r="K699" s="89"/>
    </row>
    <row r="700" spans="4:11" ht="15.75" customHeight="1" x14ac:dyDescent="0.3">
      <c r="D700" s="88"/>
      <c r="J700" s="89"/>
      <c r="K700" s="89"/>
    </row>
    <row r="701" spans="4:11" ht="15.75" customHeight="1" x14ac:dyDescent="0.3">
      <c r="D701" s="88"/>
      <c r="J701" s="89"/>
      <c r="K701" s="89"/>
    </row>
    <row r="702" spans="4:11" ht="15.75" customHeight="1" x14ac:dyDescent="0.3">
      <c r="D702" s="88"/>
      <c r="J702" s="89"/>
      <c r="K702" s="89"/>
    </row>
    <row r="703" spans="4:11" ht="15.75" customHeight="1" x14ac:dyDescent="0.3">
      <c r="D703" s="88"/>
      <c r="J703" s="89"/>
      <c r="K703" s="89"/>
    </row>
    <row r="704" spans="4:11" ht="15.75" customHeight="1" x14ac:dyDescent="0.3">
      <c r="D704" s="88"/>
      <c r="J704" s="89"/>
      <c r="K704" s="89"/>
    </row>
    <row r="705" spans="4:11" ht="15.75" customHeight="1" x14ac:dyDescent="0.3">
      <c r="D705" s="88"/>
      <c r="J705" s="89"/>
      <c r="K705" s="89"/>
    </row>
    <row r="706" spans="4:11" ht="15.75" customHeight="1" x14ac:dyDescent="0.3">
      <c r="D706" s="88"/>
      <c r="J706" s="89"/>
      <c r="K706" s="89"/>
    </row>
    <row r="707" spans="4:11" ht="15.75" customHeight="1" x14ac:dyDescent="0.3">
      <c r="D707" s="88"/>
      <c r="J707" s="89"/>
      <c r="K707" s="89"/>
    </row>
    <row r="708" spans="4:11" ht="15.75" customHeight="1" x14ac:dyDescent="0.3">
      <c r="D708" s="88"/>
      <c r="J708" s="89"/>
      <c r="K708" s="89"/>
    </row>
    <row r="709" spans="4:11" ht="15.75" customHeight="1" x14ac:dyDescent="0.3">
      <c r="D709" s="88"/>
      <c r="J709" s="89"/>
      <c r="K709" s="89"/>
    </row>
    <row r="710" spans="4:11" ht="15.75" customHeight="1" x14ac:dyDescent="0.3">
      <c r="D710" s="88"/>
      <c r="J710" s="89"/>
      <c r="K710" s="89"/>
    </row>
    <row r="711" spans="4:11" ht="15.75" customHeight="1" x14ac:dyDescent="0.3">
      <c r="D711" s="88"/>
      <c r="J711" s="89"/>
      <c r="K711" s="89"/>
    </row>
    <row r="712" spans="4:11" ht="15.75" customHeight="1" x14ac:dyDescent="0.3">
      <c r="D712" s="88"/>
      <c r="J712" s="89"/>
      <c r="K712" s="89"/>
    </row>
    <row r="713" spans="4:11" ht="15.75" customHeight="1" x14ac:dyDescent="0.3">
      <c r="D713" s="88"/>
      <c r="J713" s="89"/>
      <c r="K713" s="89"/>
    </row>
    <row r="714" spans="4:11" ht="15.75" customHeight="1" x14ac:dyDescent="0.3">
      <c r="D714" s="88"/>
      <c r="J714" s="89"/>
      <c r="K714" s="89"/>
    </row>
    <row r="715" spans="4:11" ht="15.75" customHeight="1" x14ac:dyDescent="0.3">
      <c r="D715" s="88"/>
      <c r="J715" s="89"/>
      <c r="K715" s="89"/>
    </row>
    <row r="716" spans="4:11" ht="15.75" customHeight="1" x14ac:dyDescent="0.3">
      <c r="D716" s="88"/>
      <c r="J716" s="89"/>
      <c r="K716" s="89"/>
    </row>
    <row r="717" spans="4:11" ht="15.75" customHeight="1" x14ac:dyDescent="0.3">
      <c r="D717" s="88"/>
      <c r="J717" s="89"/>
      <c r="K717" s="89"/>
    </row>
    <row r="718" spans="4:11" ht="15.75" customHeight="1" x14ac:dyDescent="0.3">
      <c r="D718" s="88"/>
      <c r="J718" s="89"/>
      <c r="K718" s="89"/>
    </row>
    <row r="719" spans="4:11" ht="15.75" customHeight="1" x14ac:dyDescent="0.3">
      <c r="D719" s="88"/>
      <c r="J719" s="89"/>
      <c r="K719" s="89"/>
    </row>
    <row r="720" spans="4:11" ht="15.75" customHeight="1" x14ac:dyDescent="0.3">
      <c r="D720" s="88"/>
      <c r="J720" s="89"/>
      <c r="K720" s="89"/>
    </row>
    <row r="721" spans="4:11" ht="15.75" customHeight="1" x14ac:dyDescent="0.3">
      <c r="D721" s="88"/>
      <c r="J721" s="89"/>
      <c r="K721" s="89"/>
    </row>
    <row r="722" spans="4:11" ht="15.75" customHeight="1" x14ac:dyDescent="0.3">
      <c r="D722" s="88"/>
      <c r="J722" s="89"/>
      <c r="K722" s="89"/>
    </row>
    <row r="723" spans="4:11" ht="15.75" customHeight="1" x14ac:dyDescent="0.3">
      <c r="D723" s="88"/>
      <c r="J723" s="89"/>
      <c r="K723" s="89"/>
    </row>
    <row r="724" spans="4:11" ht="15.75" customHeight="1" x14ac:dyDescent="0.3">
      <c r="D724" s="88"/>
      <c r="J724" s="89"/>
      <c r="K724" s="89"/>
    </row>
    <row r="725" spans="4:11" ht="15.75" customHeight="1" x14ac:dyDescent="0.3">
      <c r="D725" s="88"/>
      <c r="J725" s="89"/>
      <c r="K725" s="89"/>
    </row>
    <row r="726" spans="4:11" ht="15.75" customHeight="1" x14ac:dyDescent="0.3">
      <c r="D726" s="88"/>
      <c r="J726" s="89"/>
      <c r="K726" s="89"/>
    </row>
    <row r="727" spans="4:11" ht="15.75" customHeight="1" x14ac:dyDescent="0.3">
      <c r="D727" s="88"/>
      <c r="J727" s="89"/>
      <c r="K727" s="89"/>
    </row>
    <row r="728" spans="4:11" ht="15.75" customHeight="1" x14ac:dyDescent="0.3">
      <c r="D728" s="88"/>
      <c r="J728" s="89"/>
      <c r="K728" s="89"/>
    </row>
    <row r="729" spans="4:11" ht="15.75" customHeight="1" x14ac:dyDescent="0.3">
      <c r="D729" s="88"/>
      <c r="J729" s="89"/>
      <c r="K729" s="89"/>
    </row>
    <row r="730" spans="4:11" ht="15.75" customHeight="1" x14ac:dyDescent="0.3">
      <c r="D730" s="88"/>
      <c r="J730" s="89"/>
      <c r="K730" s="89"/>
    </row>
    <row r="731" spans="4:11" ht="15.75" customHeight="1" x14ac:dyDescent="0.3">
      <c r="D731" s="88"/>
      <c r="J731" s="89"/>
      <c r="K731" s="89"/>
    </row>
    <row r="732" spans="4:11" ht="15.75" customHeight="1" x14ac:dyDescent="0.3">
      <c r="D732" s="88"/>
      <c r="J732" s="89"/>
      <c r="K732" s="89"/>
    </row>
    <row r="733" spans="4:11" ht="15.75" customHeight="1" x14ac:dyDescent="0.3">
      <c r="D733" s="88"/>
      <c r="J733" s="89"/>
      <c r="K733" s="89"/>
    </row>
    <row r="734" spans="4:11" ht="15.75" customHeight="1" x14ac:dyDescent="0.3">
      <c r="D734" s="88"/>
      <c r="J734" s="89"/>
      <c r="K734" s="89"/>
    </row>
    <row r="735" spans="4:11" ht="15.75" customHeight="1" x14ac:dyDescent="0.3">
      <c r="D735" s="88"/>
      <c r="J735" s="89"/>
      <c r="K735" s="89"/>
    </row>
    <row r="736" spans="4:11" ht="15.75" customHeight="1" x14ac:dyDescent="0.3">
      <c r="D736" s="88"/>
      <c r="J736" s="89"/>
      <c r="K736" s="89"/>
    </row>
    <row r="737" spans="4:11" ht="15.75" customHeight="1" x14ac:dyDescent="0.3">
      <c r="D737" s="88"/>
      <c r="J737" s="89"/>
      <c r="K737" s="89"/>
    </row>
    <row r="738" spans="4:11" ht="15.75" customHeight="1" x14ac:dyDescent="0.3">
      <c r="D738" s="88"/>
      <c r="J738" s="89"/>
      <c r="K738" s="89"/>
    </row>
    <row r="739" spans="4:11" ht="15.75" customHeight="1" x14ac:dyDescent="0.3">
      <c r="D739" s="88"/>
      <c r="J739" s="89"/>
      <c r="K739" s="89"/>
    </row>
    <row r="740" spans="4:11" ht="15.75" customHeight="1" x14ac:dyDescent="0.3">
      <c r="D740" s="88"/>
      <c r="J740" s="89"/>
      <c r="K740" s="89"/>
    </row>
    <row r="741" spans="4:11" ht="15.75" customHeight="1" x14ac:dyDescent="0.3">
      <c r="D741" s="88"/>
      <c r="J741" s="89"/>
      <c r="K741" s="89"/>
    </row>
    <row r="742" spans="4:11" ht="15.75" customHeight="1" x14ac:dyDescent="0.3">
      <c r="D742" s="88"/>
      <c r="J742" s="89"/>
      <c r="K742" s="89"/>
    </row>
    <row r="743" spans="4:11" ht="15.75" customHeight="1" x14ac:dyDescent="0.3">
      <c r="D743" s="88"/>
      <c r="J743" s="89"/>
      <c r="K743" s="89"/>
    </row>
    <row r="744" spans="4:11" ht="15.75" customHeight="1" x14ac:dyDescent="0.3">
      <c r="D744" s="88"/>
      <c r="J744" s="89"/>
      <c r="K744" s="89"/>
    </row>
    <row r="745" spans="4:11" ht="15.75" customHeight="1" x14ac:dyDescent="0.3">
      <c r="D745" s="88"/>
      <c r="J745" s="89"/>
      <c r="K745" s="89"/>
    </row>
    <row r="746" spans="4:11" ht="15.75" customHeight="1" x14ac:dyDescent="0.3">
      <c r="D746" s="88"/>
      <c r="J746" s="89"/>
      <c r="K746" s="89"/>
    </row>
    <row r="747" spans="4:11" ht="15.75" customHeight="1" x14ac:dyDescent="0.3">
      <c r="D747" s="88"/>
      <c r="J747" s="89"/>
      <c r="K747" s="89"/>
    </row>
    <row r="748" spans="4:11" ht="15.75" customHeight="1" x14ac:dyDescent="0.3">
      <c r="D748" s="88"/>
      <c r="J748" s="89"/>
      <c r="K748" s="89"/>
    </row>
    <row r="749" spans="4:11" ht="15.75" customHeight="1" x14ac:dyDescent="0.3">
      <c r="D749" s="88"/>
      <c r="J749" s="89"/>
      <c r="K749" s="89"/>
    </row>
    <row r="750" spans="4:11" ht="15.75" customHeight="1" x14ac:dyDescent="0.3">
      <c r="D750" s="88"/>
      <c r="J750" s="89"/>
      <c r="K750" s="89"/>
    </row>
    <row r="751" spans="4:11" ht="15.75" customHeight="1" x14ac:dyDescent="0.3">
      <c r="D751" s="88"/>
      <c r="J751" s="89"/>
      <c r="K751" s="89"/>
    </row>
    <row r="752" spans="4:11" ht="15.75" customHeight="1" x14ac:dyDescent="0.3">
      <c r="D752" s="88"/>
      <c r="J752" s="89"/>
      <c r="K752" s="89"/>
    </row>
    <row r="753" spans="4:11" ht="15.75" customHeight="1" x14ac:dyDescent="0.3">
      <c r="D753" s="88"/>
      <c r="J753" s="89"/>
      <c r="K753" s="89"/>
    </row>
    <row r="754" spans="4:11" ht="15.75" customHeight="1" x14ac:dyDescent="0.3">
      <c r="D754" s="88"/>
      <c r="J754" s="89"/>
      <c r="K754" s="89"/>
    </row>
    <row r="755" spans="4:11" ht="15.75" customHeight="1" x14ac:dyDescent="0.3">
      <c r="D755" s="88"/>
      <c r="J755" s="89"/>
      <c r="K755" s="89"/>
    </row>
    <row r="756" spans="4:11" ht="15.75" customHeight="1" x14ac:dyDescent="0.3">
      <c r="D756" s="88"/>
      <c r="J756" s="89"/>
      <c r="K756" s="89"/>
    </row>
    <row r="757" spans="4:11" ht="15.75" customHeight="1" x14ac:dyDescent="0.3">
      <c r="D757" s="88"/>
      <c r="J757" s="89"/>
      <c r="K757" s="89"/>
    </row>
    <row r="758" spans="4:11" ht="15.75" customHeight="1" x14ac:dyDescent="0.3">
      <c r="D758" s="88"/>
      <c r="J758" s="89"/>
      <c r="K758" s="89"/>
    </row>
    <row r="759" spans="4:11" ht="15.75" customHeight="1" x14ac:dyDescent="0.3">
      <c r="D759" s="88"/>
      <c r="J759" s="89"/>
      <c r="K759" s="89"/>
    </row>
    <row r="760" spans="4:11" ht="15.75" customHeight="1" x14ac:dyDescent="0.3">
      <c r="D760" s="88"/>
      <c r="J760" s="89"/>
      <c r="K760" s="89"/>
    </row>
    <row r="761" spans="4:11" ht="15.75" customHeight="1" x14ac:dyDescent="0.3">
      <c r="D761" s="88"/>
      <c r="J761" s="89"/>
      <c r="K761" s="89"/>
    </row>
    <row r="762" spans="4:11" ht="15.75" customHeight="1" x14ac:dyDescent="0.3">
      <c r="D762" s="88"/>
      <c r="J762" s="89"/>
      <c r="K762" s="89"/>
    </row>
    <row r="763" spans="4:11" ht="15.75" customHeight="1" x14ac:dyDescent="0.3">
      <c r="D763" s="88"/>
      <c r="J763" s="89"/>
      <c r="K763" s="89"/>
    </row>
    <row r="764" spans="4:11" ht="15.75" customHeight="1" x14ac:dyDescent="0.3">
      <c r="D764" s="88"/>
      <c r="J764" s="89"/>
      <c r="K764" s="89"/>
    </row>
    <row r="765" spans="4:11" ht="15.75" customHeight="1" x14ac:dyDescent="0.3">
      <c r="D765" s="88"/>
      <c r="J765" s="89"/>
      <c r="K765" s="89"/>
    </row>
    <row r="766" spans="4:11" ht="15.75" customHeight="1" x14ac:dyDescent="0.3">
      <c r="D766" s="88"/>
      <c r="J766" s="89"/>
      <c r="K766" s="89"/>
    </row>
    <row r="767" spans="4:11" ht="15.75" customHeight="1" x14ac:dyDescent="0.3">
      <c r="D767" s="88"/>
      <c r="J767" s="89"/>
      <c r="K767" s="89"/>
    </row>
    <row r="768" spans="4:11" ht="15.75" customHeight="1" x14ac:dyDescent="0.3">
      <c r="D768" s="88"/>
      <c r="J768" s="89"/>
      <c r="K768" s="89"/>
    </row>
    <row r="769" spans="4:11" ht="15.75" customHeight="1" x14ac:dyDescent="0.3">
      <c r="D769" s="88"/>
      <c r="J769" s="89"/>
      <c r="K769" s="89"/>
    </row>
    <row r="770" spans="4:11" ht="15.75" customHeight="1" x14ac:dyDescent="0.3">
      <c r="D770" s="88"/>
      <c r="J770" s="89"/>
      <c r="K770" s="89"/>
    </row>
    <row r="771" spans="4:11" ht="15.75" customHeight="1" x14ac:dyDescent="0.3">
      <c r="D771" s="88"/>
      <c r="J771" s="89"/>
      <c r="K771" s="89"/>
    </row>
    <row r="772" spans="4:11" ht="15.75" customHeight="1" x14ac:dyDescent="0.3">
      <c r="D772" s="88"/>
      <c r="J772" s="89"/>
      <c r="K772" s="89"/>
    </row>
    <row r="773" spans="4:11" ht="15.75" customHeight="1" x14ac:dyDescent="0.3">
      <c r="D773" s="88"/>
      <c r="J773" s="89"/>
      <c r="K773" s="89"/>
    </row>
    <row r="774" spans="4:11" ht="15.75" customHeight="1" x14ac:dyDescent="0.3">
      <c r="D774" s="88"/>
      <c r="J774" s="89"/>
      <c r="K774" s="89"/>
    </row>
    <row r="775" spans="4:11" ht="15.75" customHeight="1" x14ac:dyDescent="0.3">
      <c r="D775" s="88"/>
      <c r="J775" s="89"/>
      <c r="K775" s="89"/>
    </row>
    <row r="776" spans="4:11" ht="15.75" customHeight="1" x14ac:dyDescent="0.3">
      <c r="D776" s="88"/>
      <c r="J776" s="89"/>
      <c r="K776" s="89"/>
    </row>
    <row r="777" spans="4:11" ht="15.75" customHeight="1" x14ac:dyDescent="0.3">
      <c r="D777" s="88"/>
      <c r="J777" s="89"/>
      <c r="K777" s="89"/>
    </row>
    <row r="778" spans="4:11" ht="15.75" customHeight="1" x14ac:dyDescent="0.3">
      <c r="D778" s="88"/>
      <c r="J778" s="89"/>
      <c r="K778" s="89"/>
    </row>
    <row r="779" spans="4:11" ht="15.75" customHeight="1" x14ac:dyDescent="0.3">
      <c r="D779" s="88"/>
      <c r="J779" s="89"/>
      <c r="K779" s="89"/>
    </row>
    <row r="780" spans="4:11" ht="15.75" customHeight="1" x14ac:dyDescent="0.3">
      <c r="D780" s="88"/>
      <c r="J780" s="89"/>
      <c r="K780" s="89"/>
    </row>
    <row r="781" spans="4:11" ht="15.75" customHeight="1" x14ac:dyDescent="0.3">
      <c r="D781" s="88"/>
      <c r="J781" s="89"/>
      <c r="K781" s="89"/>
    </row>
    <row r="782" spans="4:11" ht="15.75" customHeight="1" x14ac:dyDescent="0.3">
      <c r="D782" s="88"/>
      <c r="J782" s="89"/>
      <c r="K782" s="89"/>
    </row>
    <row r="783" spans="4:11" ht="15.75" customHeight="1" x14ac:dyDescent="0.3">
      <c r="D783" s="88"/>
      <c r="J783" s="89"/>
      <c r="K783" s="89"/>
    </row>
    <row r="784" spans="4:11" ht="15.75" customHeight="1" x14ac:dyDescent="0.3">
      <c r="D784" s="88"/>
      <c r="J784" s="89"/>
      <c r="K784" s="89"/>
    </row>
    <row r="785" spans="4:11" ht="15.75" customHeight="1" x14ac:dyDescent="0.3">
      <c r="D785" s="88"/>
      <c r="J785" s="89"/>
      <c r="K785" s="89"/>
    </row>
    <row r="786" spans="4:11" ht="15.75" customHeight="1" x14ac:dyDescent="0.3">
      <c r="D786" s="88"/>
      <c r="J786" s="89"/>
      <c r="K786" s="89"/>
    </row>
    <row r="787" spans="4:11" ht="15.75" customHeight="1" x14ac:dyDescent="0.3">
      <c r="D787" s="88"/>
      <c r="J787" s="89"/>
      <c r="K787" s="89"/>
    </row>
    <row r="788" spans="4:11" ht="15.75" customHeight="1" x14ac:dyDescent="0.3">
      <c r="D788" s="88"/>
      <c r="J788" s="89"/>
      <c r="K788" s="89"/>
    </row>
    <row r="789" spans="4:11" ht="15.75" customHeight="1" x14ac:dyDescent="0.3">
      <c r="D789" s="88"/>
      <c r="J789" s="89"/>
      <c r="K789" s="89"/>
    </row>
    <row r="790" spans="4:11" ht="15.75" customHeight="1" x14ac:dyDescent="0.3">
      <c r="D790" s="88"/>
      <c r="J790" s="89"/>
      <c r="K790" s="89"/>
    </row>
    <row r="791" spans="4:11" ht="15.75" customHeight="1" x14ac:dyDescent="0.3">
      <c r="D791" s="88"/>
      <c r="J791" s="89"/>
      <c r="K791" s="89"/>
    </row>
    <row r="792" spans="4:11" ht="15.75" customHeight="1" x14ac:dyDescent="0.3">
      <c r="D792" s="88"/>
      <c r="J792" s="89"/>
      <c r="K792" s="89"/>
    </row>
    <row r="793" spans="4:11" ht="15.75" customHeight="1" x14ac:dyDescent="0.3">
      <c r="D793" s="88"/>
      <c r="J793" s="89"/>
      <c r="K793" s="89"/>
    </row>
    <row r="794" spans="4:11" ht="15.75" customHeight="1" x14ac:dyDescent="0.3">
      <c r="D794" s="88"/>
      <c r="J794" s="89"/>
      <c r="K794" s="89"/>
    </row>
    <row r="795" spans="4:11" ht="15.75" customHeight="1" x14ac:dyDescent="0.3">
      <c r="D795" s="88"/>
      <c r="J795" s="89"/>
      <c r="K795" s="89"/>
    </row>
    <row r="796" spans="4:11" ht="15.75" customHeight="1" x14ac:dyDescent="0.3">
      <c r="D796" s="88"/>
      <c r="J796" s="89"/>
      <c r="K796" s="89"/>
    </row>
    <row r="797" spans="4:11" ht="15.75" customHeight="1" x14ac:dyDescent="0.3">
      <c r="D797" s="88"/>
      <c r="J797" s="89"/>
      <c r="K797" s="89"/>
    </row>
    <row r="798" spans="4:11" ht="15.75" customHeight="1" x14ac:dyDescent="0.3">
      <c r="D798" s="88"/>
      <c r="J798" s="89"/>
      <c r="K798" s="89"/>
    </row>
    <row r="799" spans="4:11" ht="15.75" customHeight="1" x14ac:dyDescent="0.3">
      <c r="D799" s="88"/>
      <c r="J799" s="89"/>
      <c r="K799" s="89"/>
    </row>
    <row r="800" spans="4:11" ht="15.75" customHeight="1" x14ac:dyDescent="0.3">
      <c r="D800" s="88"/>
      <c r="J800" s="89"/>
      <c r="K800" s="89"/>
    </row>
    <row r="801" spans="4:11" ht="15.75" customHeight="1" x14ac:dyDescent="0.3">
      <c r="D801" s="88"/>
      <c r="J801" s="89"/>
      <c r="K801" s="89"/>
    </row>
    <row r="802" spans="4:11" ht="15.75" customHeight="1" x14ac:dyDescent="0.3">
      <c r="D802" s="88"/>
      <c r="J802" s="89"/>
      <c r="K802" s="89"/>
    </row>
    <row r="803" spans="4:11" ht="15.75" customHeight="1" x14ac:dyDescent="0.3">
      <c r="D803" s="88"/>
      <c r="J803" s="89"/>
      <c r="K803" s="89"/>
    </row>
    <row r="804" spans="4:11" ht="15.75" customHeight="1" x14ac:dyDescent="0.3">
      <c r="D804" s="88"/>
      <c r="J804" s="89"/>
      <c r="K804" s="89"/>
    </row>
    <row r="805" spans="4:11" ht="15.75" customHeight="1" x14ac:dyDescent="0.3">
      <c r="D805" s="88"/>
      <c r="J805" s="89"/>
      <c r="K805" s="89"/>
    </row>
    <row r="806" spans="4:11" ht="15.75" customHeight="1" x14ac:dyDescent="0.3">
      <c r="D806" s="88"/>
      <c r="J806" s="89"/>
      <c r="K806" s="89"/>
    </row>
    <row r="807" spans="4:11" ht="15.75" customHeight="1" x14ac:dyDescent="0.3">
      <c r="D807" s="88"/>
      <c r="J807" s="89"/>
      <c r="K807" s="89"/>
    </row>
    <row r="808" spans="4:11" ht="15.75" customHeight="1" x14ac:dyDescent="0.3">
      <c r="D808" s="88"/>
      <c r="J808" s="89"/>
      <c r="K808" s="89"/>
    </row>
    <row r="809" spans="4:11" ht="15.75" customHeight="1" x14ac:dyDescent="0.3">
      <c r="D809" s="88"/>
      <c r="J809" s="89"/>
      <c r="K809" s="89"/>
    </row>
    <row r="810" spans="4:11" ht="15.75" customHeight="1" x14ac:dyDescent="0.3">
      <c r="D810" s="88"/>
      <c r="J810" s="89"/>
      <c r="K810" s="89"/>
    </row>
    <row r="811" spans="4:11" ht="15.75" customHeight="1" x14ac:dyDescent="0.3">
      <c r="D811" s="88"/>
      <c r="J811" s="89"/>
      <c r="K811" s="89"/>
    </row>
    <row r="812" spans="4:11" ht="15.75" customHeight="1" x14ac:dyDescent="0.3">
      <c r="D812" s="88"/>
      <c r="J812" s="89"/>
      <c r="K812" s="89"/>
    </row>
    <row r="813" spans="4:11" ht="15.75" customHeight="1" x14ac:dyDescent="0.3">
      <c r="D813" s="88"/>
      <c r="J813" s="89"/>
      <c r="K813" s="89"/>
    </row>
    <row r="814" spans="4:11" ht="15.75" customHeight="1" x14ac:dyDescent="0.3">
      <c r="D814" s="88"/>
      <c r="J814" s="89"/>
      <c r="K814" s="89"/>
    </row>
    <row r="815" spans="4:11" ht="15.75" customHeight="1" x14ac:dyDescent="0.3">
      <c r="D815" s="88"/>
      <c r="J815" s="89"/>
      <c r="K815" s="89"/>
    </row>
    <row r="816" spans="4:11" ht="15.75" customHeight="1" x14ac:dyDescent="0.3">
      <c r="D816" s="88"/>
      <c r="J816" s="89"/>
      <c r="K816" s="89"/>
    </row>
    <row r="817" spans="4:11" ht="15.75" customHeight="1" x14ac:dyDescent="0.3">
      <c r="D817" s="88"/>
      <c r="J817" s="89"/>
      <c r="K817" s="89"/>
    </row>
    <row r="818" spans="4:11" ht="15.75" customHeight="1" x14ac:dyDescent="0.3">
      <c r="D818" s="88"/>
      <c r="J818" s="89"/>
      <c r="K818" s="89"/>
    </row>
    <row r="819" spans="4:11" ht="15.75" customHeight="1" x14ac:dyDescent="0.3">
      <c r="D819" s="88"/>
      <c r="J819" s="89"/>
      <c r="K819" s="89"/>
    </row>
    <row r="820" spans="4:11" ht="15.75" customHeight="1" x14ac:dyDescent="0.3">
      <c r="D820" s="88"/>
      <c r="J820" s="89"/>
      <c r="K820" s="89"/>
    </row>
    <row r="821" spans="4:11" ht="15.75" customHeight="1" x14ac:dyDescent="0.3">
      <c r="D821" s="88"/>
      <c r="J821" s="89"/>
      <c r="K821" s="89"/>
    </row>
    <row r="822" spans="4:11" ht="15.75" customHeight="1" x14ac:dyDescent="0.3">
      <c r="D822" s="88"/>
      <c r="J822" s="89"/>
      <c r="K822" s="89"/>
    </row>
    <row r="823" spans="4:11" ht="15.75" customHeight="1" x14ac:dyDescent="0.3">
      <c r="D823" s="88"/>
      <c r="J823" s="89"/>
      <c r="K823" s="89"/>
    </row>
    <row r="824" spans="4:11" ht="15.75" customHeight="1" x14ac:dyDescent="0.3">
      <c r="D824" s="88"/>
      <c r="J824" s="89"/>
      <c r="K824" s="89"/>
    </row>
    <row r="825" spans="4:11" ht="15.75" customHeight="1" x14ac:dyDescent="0.3">
      <c r="D825" s="88"/>
      <c r="J825" s="89"/>
      <c r="K825" s="89"/>
    </row>
    <row r="826" spans="4:11" ht="15.75" customHeight="1" x14ac:dyDescent="0.3">
      <c r="D826" s="88"/>
      <c r="J826" s="89"/>
      <c r="K826" s="89"/>
    </row>
    <row r="827" spans="4:11" ht="15.75" customHeight="1" x14ac:dyDescent="0.3">
      <c r="D827" s="88"/>
      <c r="J827" s="89"/>
      <c r="K827" s="89"/>
    </row>
    <row r="828" spans="4:11" ht="15.75" customHeight="1" x14ac:dyDescent="0.3">
      <c r="D828" s="88"/>
      <c r="J828" s="89"/>
      <c r="K828" s="89"/>
    </row>
    <row r="829" spans="4:11" ht="15.75" customHeight="1" x14ac:dyDescent="0.3">
      <c r="D829" s="88"/>
      <c r="J829" s="89"/>
      <c r="K829" s="89"/>
    </row>
    <row r="830" spans="4:11" ht="15.75" customHeight="1" x14ac:dyDescent="0.3">
      <c r="D830" s="88"/>
      <c r="J830" s="89"/>
      <c r="K830" s="89"/>
    </row>
    <row r="831" spans="4:11" ht="15.75" customHeight="1" x14ac:dyDescent="0.3">
      <c r="D831" s="88"/>
      <c r="J831" s="89"/>
      <c r="K831" s="89"/>
    </row>
    <row r="832" spans="4:11" ht="15.75" customHeight="1" x14ac:dyDescent="0.3">
      <c r="D832" s="88"/>
      <c r="J832" s="89"/>
      <c r="K832" s="89"/>
    </row>
    <row r="833" spans="4:11" ht="15.75" customHeight="1" x14ac:dyDescent="0.3">
      <c r="D833" s="88"/>
      <c r="J833" s="89"/>
      <c r="K833" s="89"/>
    </row>
    <row r="834" spans="4:11" ht="15.75" customHeight="1" x14ac:dyDescent="0.3">
      <c r="D834" s="88"/>
      <c r="J834" s="89"/>
      <c r="K834" s="89"/>
    </row>
    <row r="835" spans="4:11" ht="15.75" customHeight="1" x14ac:dyDescent="0.3">
      <c r="D835" s="88"/>
      <c r="J835" s="89"/>
      <c r="K835" s="89"/>
    </row>
    <row r="836" spans="4:11" ht="15.75" customHeight="1" x14ac:dyDescent="0.3">
      <c r="D836" s="88"/>
      <c r="J836" s="89"/>
      <c r="K836" s="89"/>
    </row>
    <row r="837" spans="4:11" ht="15.75" customHeight="1" x14ac:dyDescent="0.3">
      <c r="D837" s="88"/>
      <c r="J837" s="89"/>
      <c r="K837" s="89"/>
    </row>
    <row r="838" spans="4:11" ht="15.75" customHeight="1" x14ac:dyDescent="0.3">
      <c r="D838" s="88"/>
      <c r="J838" s="89"/>
      <c r="K838" s="89"/>
    </row>
    <row r="839" spans="4:11" ht="15.75" customHeight="1" x14ac:dyDescent="0.3">
      <c r="D839" s="88"/>
      <c r="J839" s="89"/>
      <c r="K839" s="89"/>
    </row>
    <row r="840" spans="4:11" ht="15.75" customHeight="1" x14ac:dyDescent="0.3">
      <c r="D840" s="88"/>
      <c r="J840" s="89"/>
      <c r="K840" s="89"/>
    </row>
    <row r="841" spans="4:11" ht="15.75" customHeight="1" x14ac:dyDescent="0.3">
      <c r="D841" s="88"/>
      <c r="J841" s="89"/>
      <c r="K841" s="89"/>
    </row>
    <row r="842" spans="4:11" ht="15.75" customHeight="1" x14ac:dyDescent="0.3">
      <c r="D842" s="88"/>
      <c r="J842" s="89"/>
      <c r="K842" s="89"/>
    </row>
    <row r="843" spans="4:11" ht="15.75" customHeight="1" x14ac:dyDescent="0.3">
      <c r="D843" s="88"/>
      <c r="J843" s="89"/>
      <c r="K843" s="89"/>
    </row>
    <row r="844" spans="4:11" ht="15.75" customHeight="1" x14ac:dyDescent="0.3">
      <c r="D844" s="88"/>
      <c r="J844" s="89"/>
      <c r="K844" s="89"/>
    </row>
    <row r="845" spans="4:11" ht="15.75" customHeight="1" x14ac:dyDescent="0.3">
      <c r="D845" s="88"/>
      <c r="J845" s="89"/>
      <c r="K845" s="89"/>
    </row>
    <row r="846" spans="4:11" ht="15.75" customHeight="1" x14ac:dyDescent="0.3">
      <c r="D846" s="88"/>
      <c r="J846" s="89"/>
      <c r="K846" s="89"/>
    </row>
    <row r="847" spans="4:11" ht="15.75" customHeight="1" x14ac:dyDescent="0.3">
      <c r="D847" s="88"/>
      <c r="J847" s="89"/>
      <c r="K847" s="89"/>
    </row>
    <row r="848" spans="4:11" ht="15.75" customHeight="1" x14ac:dyDescent="0.3">
      <c r="D848" s="88"/>
      <c r="J848" s="89"/>
      <c r="K848" s="89"/>
    </row>
    <row r="849" spans="4:11" ht="15.75" customHeight="1" x14ac:dyDescent="0.3">
      <c r="D849" s="88"/>
      <c r="J849" s="89"/>
      <c r="K849" s="89"/>
    </row>
    <row r="850" spans="4:11" ht="15.75" customHeight="1" x14ac:dyDescent="0.3">
      <c r="D850" s="88"/>
      <c r="J850" s="89"/>
      <c r="K850" s="89"/>
    </row>
    <row r="851" spans="4:11" ht="15.75" customHeight="1" x14ac:dyDescent="0.3">
      <c r="D851" s="88"/>
      <c r="J851" s="89"/>
      <c r="K851" s="89"/>
    </row>
    <row r="852" spans="4:11" ht="15.75" customHeight="1" x14ac:dyDescent="0.3">
      <c r="D852" s="88"/>
      <c r="J852" s="89"/>
      <c r="K852" s="89"/>
    </row>
    <row r="853" spans="4:11" ht="15.75" customHeight="1" x14ac:dyDescent="0.3">
      <c r="D853" s="88"/>
      <c r="J853" s="89"/>
      <c r="K853" s="89"/>
    </row>
    <row r="854" spans="4:11" ht="15.75" customHeight="1" x14ac:dyDescent="0.3">
      <c r="D854" s="88"/>
      <c r="J854" s="89"/>
      <c r="K854" s="89"/>
    </row>
    <row r="855" spans="4:11" ht="15.75" customHeight="1" x14ac:dyDescent="0.3">
      <c r="D855" s="88"/>
      <c r="J855" s="89"/>
      <c r="K855" s="89"/>
    </row>
    <row r="856" spans="4:11" ht="15.75" customHeight="1" x14ac:dyDescent="0.3">
      <c r="D856" s="88"/>
      <c r="J856" s="89"/>
      <c r="K856" s="89"/>
    </row>
    <row r="857" spans="4:11" ht="15.75" customHeight="1" x14ac:dyDescent="0.3">
      <c r="D857" s="88"/>
      <c r="J857" s="89"/>
      <c r="K857" s="89"/>
    </row>
    <row r="858" spans="4:11" ht="15.75" customHeight="1" x14ac:dyDescent="0.3">
      <c r="D858" s="88"/>
      <c r="J858" s="89"/>
      <c r="K858" s="89"/>
    </row>
    <row r="859" spans="4:11" ht="15.75" customHeight="1" x14ac:dyDescent="0.3">
      <c r="D859" s="88"/>
      <c r="J859" s="89"/>
      <c r="K859" s="89"/>
    </row>
    <row r="860" spans="4:11" ht="15.75" customHeight="1" x14ac:dyDescent="0.3">
      <c r="D860" s="88"/>
      <c r="J860" s="89"/>
      <c r="K860" s="89"/>
    </row>
    <row r="861" spans="4:11" ht="15.75" customHeight="1" x14ac:dyDescent="0.3">
      <c r="D861" s="88"/>
      <c r="J861" s="89"/>
      <c r="K861" s="89"/>
    </row>
    <row r="862" spans="4:11" ht="15.75" customHeight="1" x14ac:dyDescent="0.3">
      <c r="D862" s="88"/>
      <c r="J862" s="89"/>
      <c r="K862" s="89"/>
    </row>
    <row r="863" spans="4:11" ht="15.75" customHeight="1" x14ac:dyDescent="0.3">
      <c r="D863" s="88"/>
      <c r="J863" s="89"/>
      <c r="K863" s="89"/>
    </row>
    <row r="864" spans="4:11" ht="15.75" customHeight="1" x14ac:dyDescent="0.3">
      <c r="D864" s="88"/>
      <c r="J864" s="89"/>
      <c r="K864" s="89"/>
    </row>
    <row r="865" spans="4:11" ht="15.75" customHeight="1" x14ac:dyDescent="0.3">
      <c r="D865" s="88"/>
      <c r="J865" s="89"/>
      <c r="K865" s="89"/>
    </row>
    <row r="866" spans="4:11" ht="15.75" customHeight="1" x14ac:dyDescent="0.3">
      <c r="D866" s="88"/>
      <c r="J866" s="89"/>
      <c r="K866" s="89"/>
    </row>
    <row r="867" spans="4:11" ht="15.75" customHeight="1" x14ac:dyDescent="0.3">
      <c r="D867" s="88"/>
      <c r="J867" s="89"/>
      <c r="K867" s="89"/>
    </row>
    <row r="868" spans="4:11" ht="15.75" customHeight="1" x14ac:dyDescent="0.3">
      <c r="D868" s="88"/>
      <c r="J868" s="89"/>
      <c r="K868" s="89"/>
    </row>
    <row r="869" spans="4:11" ht="15.75" customHeight="1" x14ac:dyDescent="0.3">
      <c r="D869" s="88"/>
      <c r="J869" s="89"/>
      <c r="K869" s="89"/>
    </row>
    <row r="870" spans="4:11" ht="15.75" customHeight="1" x14ac:dyDescent="0.3">
      <c r="D870" s="88"/>
      <c r="J870" s="89"/>
      <c r="K870" s="89"/>
    </row>
    <row r="871" spans="4:11" ht="15.75" customHeight="1" x14ac:dyDescent="0.3">
      <c r="D871" s="88"/>
      <c r="J871" s="89"/>
      <c r="K871" s="89"/>
    </row>
    <row r="872" spans="4:11" ht="15.75" customHeight="1" x14ac:dyDescent="0.3">
      <c r="D872" s="88"/>
      <c r="J872" s="89"/>
      <c r="K872" s="89"/>
    </row>
    <row r="873" spans="4:11" ht="15.75" customHeight="1" x14ac:dyDescent="0.3">
      <c r="D873" s="88"/>
      <c r="J873" s="89"/>
      <c r="K873" s="89"/>
    </row>
    <row r="874" spans="4:11" ht="15.75" customHeight="1" x14ac:dyDescent="0.3">
      <c r="D874" s="88"/>
      <c r="J874" s="89"/>
      <c r="K874" s="89"/>
    </row>
    <row r="875" spans="4:11" ht="15.75" customHeight="1" x14ac:dyDescent="0.3">
      <c r="D875" s="88"/>
      <c r="J875" s="89"/>
      <c r="K875" s="89"/>
    </row>
    <row r="876" spans="4:11" ht="15.75" customHeight="1" x14ac:dyDescent="0.3">
      <c r="D876" s="88"/>
      <c r="J876" s="89"/>
      <c r="K876" s="89"/>
    </row>
    <row r="877" spans="4:11" ht="15.75" customHeight="1" x14ac:dyDescent="0.3">
      <c r="D877" s="88"/>
      <c r="J877" s="89"/>
      <c r="K877" s="89"/>
    </row>
    <row r="878" spans="4:11" ht="15.75" customHeight="1" x14ac:dyDescent="0.3">
      <c r="D878" s="88"/>
      <c r="J878" s="89"/>
      <c r="K878" s="89"/>
    </row>
    <row r="879" spans="4:11" ht="15.75" customHeight="1" x14ac:dyDescent="0.3">
      <c r="D879" s="88"/>
      <c r="J879" s="89"/>
      <c r="K879" s="89"/>
    </row>
    <row r="880" spans="4:11" ht="15.75" customHeight="1" x14ac:dyDescent="0.3">
      <c r="D880" s="88"/>
      <c r="J880" s="89"/>
      <c r="K880" s="89"/>
    </row>
    <row r="881" spans="4:11" ht="15.75" customHeight="1" x14ac:dyDescent="0.3">
      <c r="D881" s="88"/>
      <c r="J881" s="89"/>
      <c r="K881" s="89"/>
    </row>
    <row r="882" spans="4:11" ht="15.75" customHeight="1" x14ac:dyDescent="0.3">
      <c r="D882" s="88"/>
      <c r="J882" s="89"/>
      <c r="K882" s="89"/>
    </row>
    <row r="883" spans="4:11" ht="15.75" customHeight="1" x14ac:dyDescent="0.3">
      <c r="D883" s="88"/>
      <c r="J883" s="89"/>
      <c r="K883" s="89"/>
    </row>
    <row r="884" spans="4:11" ht="15.75" customHeight="1" x14ac:dyDescent="0.3">
      <c r="D884" s="88"/>
      <c r="J884" s="89"/>
      <c r="K884" s="89"/>
    </row>
    <row r="885" spans="4:11" ht="15.75" customHeight="1" x14ac:dyDescent="0.3">
      <c r="D885" s="88"/>
      <c r="J885" s="89"/>
      <c r="K885" s="89"/>
    </row>
    <row r="886" spans="4:11" ht="15.75" customHeight="1" x14ac:dyDescent="0.3">
      <c r="D886" s="88"/>
      <c r="J886" s="89"/>
      <c r="K886" s="89"/>
    </row>
    <row r="887" spans="4:11" ht="15.75" customHeight="1" x14ac:dyDescent="0.3">
      <c r="D887" s="88"/>
      <c r="J887" s="89"/>
      <c r="K887" s="89"/>
    </row>
    <row r="888" spans="4:11" ht="15.75" customHeight="1" x14ac:dyDescent="0.3">
      <c r="D888" s="88"/>
      <c r="J888" s="89"/>
      <c r="K888" s="89"/>
    </row>
    <row r="889" spans="4:11" ht="15.75" customHeight="1" x14ac:dyDescent="0.3">
      <c r="D889" s="88"/>
      <c r="J889" s="89"/>
      <c r="K889" s="89"/>
    </row>
    <row r="890" spans="4:11" ht="14.4" x14ac:dyDescent="0.3">
      <c r="D890" s="88"/>
      <c r="J890" s="89"/>
      <c r="K890" s="89"/>
    </row>
    <row r="891" spans="4:11" ht="14.4" x14ac:dyDescent="0.3">
      <c r="D891" s="88"/>
      <c r="J891" s="89"/>
      <c r="K891" s="89"/>
    </row>
    <row r="892" spans="4:11" ht="14.4" x14ac:dyDescent="0.3">
      <c r="D892" s="88"/>
      <c r="J892" s="89"/>
      <c r="K892" s="89"/>
    </row>
    <row r="893" spans="4:11" ht="14.4" x14ac:dyDescent="0.3">
      <c r="D893" s="88"/>
      <c r="J893" s="89"/>
      <c r="K893" s="89"/>
    </row>
    <row r="894" spans="4:11" ht="14.4" x14ac:dyDescent="0.3">
      <c r="D894" s="88"/>
      <c r="J894" s="89"/>
      <c r="K894" s="89"/>
    </row>
  </sheetData>
  <mergeCells count="107">
    <mergeCell ref="O54:P54"/>
    <mergeCell ref="O55:P55"/>
    <mergeCell ref="O56:P56"/>
    <mergeCell ref="E57:F57"/>
    <mergeCell ref="I57:K57"/>
    <mergeCell ref="O57:P57"/>
    <mergeCell ref="I59:O59"/>
    <mergeCell ref="I61:P63"/>
    <mergeCell ref="E62:F62"/>
    <mergeCell ref="E63:F63"/>
    <mergeCell ref="E76:F76"/>
    <mergeCell ref="J10:K10"/>
    <mergeCell ref="L10:M10"/>
    <mergeCell ref="N10:O10"/>
    <mergeCell ref="P10:P11"/>
    <mergeCell ref="B2:P2"/>
    <mergeCell ref="B4:P4"/>
    <mergeCell ref="E10:E11"/>
    <mergeCell ref="F10:F11"/>
    <mergeCell ref="G10:G11"/>
    <mergeCell ref="H10:H11"/>
    <mergeCell ref="I10:I11"/>
    <mergeCell ref="I27:J27"/>
    <mergeCell ref="K27:L27"/>
    <mergeCell ref="B24:P24"/>
    <mergeCell ref="B25:P25"/>
    <mergeCell ref="B27:B28"/>
    <mergeCell ref="C27:C28"/>
    <mergeCell ref="D27:D28"/>
    <mergeCell ref="E27:E28"/>
    <mergeCell ref="F27:F28"/>
    <mergeCell ref="L51:N51"/>
    <mergeCell ref="O51:P52"/>
    <mergeCell ref="O53:P53"/>
    <mergeCell ref="I69:L71"/>
    <mergeCell ref="M69:P71"/>
    <mergeCell ref="I72:L73"/>
    <mergeCell ref="M72:P73"/>
    <mergeCell ref="I74:L75"/>
    <mergeCell ref="M74:P75"/>
    <mergeCell ref="I76:L79"/>
    <mergeCell ref="M76:P79"/>
    <mergeCell ref="E64:F64"/>
    <mergeCell ref="E65:F65"/>
    <mergeCell ref="I65:P68"/>
    <mergeCell ref="E66:F66"/>
    <mergeCell ref="E67:F67"/>
    <mergeCell ref="E68:F68"/>
    <mergeCell ref="E69:F69"/>
    <mergeCell ref="E77:F77"/>
    <mergeCell ref="E78:F78"/>
    <mergeCell ref="E79:F79"/>
    <mergeCell ref="E70:F70"/>
    <mergeCell ref="E71:F71"/>
    <mergeCell ref="E72:F72"/>
    <mergeCell ref="E73:F73"/>
    <mergeCell ref="E74:F74"/>
    <mergeCell ref="E75:F75"/>
    <mergeCell ref="E51:F51"/>
    <mergeCell ref="I51:K52"/>
    <mergeCell ref="I55:K55"/>
    <mergeCell ref="I56:K56"/>
    <mergeCell ref="E58:F58"/>
    <mergeCell ref="E59:F59"/>
    <mergeCell ref="E60:F60"/>
    <mergeCell ref="E61:F61"/>
    <mergeCell ref="E52:F52"/>
    <mergeCell ref="E53:F53"/>
    <mergeCell ref="I53:K53"/>
    <mergeCell ref="E54:F54"/>
    <mergeCell ref="I54:K54"/>
    <mergeCell ref="E55:F55"/>
    <mergeCell ref="E56:F56"/>
    <mergeCell ref="O43:P43"/>
    <mergeCell ref="O44:P44"/>
    <mergeCell ref="O45:P45"/>
    <mergeCell ref="O46:P46"/>
    <mergeCell ref="C39:C40"/>
    <mergeCell ref="D39:D40"/>
    <mergeCell ref="B41:B45"/>
    <mergeCell ref="C41:C45"/>
    <mergeCell ref="B48:G49"/>
    <mergeCell ref="B29:B33"/>
    <mergeCell ref="C29:C33"/>
    <mergeCell ref="B36:P36"/>
    <mergeCell ref="B37:P37"/>
    <mergeCell ref="B39:B40"/>
    <mergeCell ref="E39:E40"/>
    <mergeCell ref="F39:F40"/>
    <mergeCell ref="O41:P41"/>
    <mergeCell ref="O42:P42"/>
    <mergeCell ref="M27:N27"/>
    <mergeCell ref="O27:P28"/>
    <mergeCell ref="O29:P29"/>
    <mergeCell ref="O30:P30"/>
    <mergeCell ref="O31:P31"/>
    <mergeCell ref="O32:P32"/>
    <mergeCell ref="O33:P33"/>
    <mergeCell ref="O34:P34"/>
    <mergeCell ref="G39:G40"/>
    <mergeCell ref="H39:H40"/>
    <mergeCell ref="I39:J39"/>
    <mergeCell ref="K39:L39"/>
    <mergeCell ref="M39:N39"/>
    <mergeCell ref="O39:P40"/>
    <mergeCell ref="G27:G28"/>
    <mergeCell ref="H27:H28"/>
  </mergeCells>
  <conditionalFormatting sqref="I29:I33 J12:J15 K29:K33 K41:K45 L12:L15 M29:M33 M41:M45 I41:I45">
    <cfRule type="containsBlanks" dxfId="38" priority="8">
      <formula>LEN(TRIM(I12))=0</formula>
    </cfRule>
  </conditionalFormatting>
  <conditionalFormatting sqref="I29:I33 K29:K33 K41:K45 M29:M33 M41:M45 I41:I45">
    <cfRule type="expression" dxfId="37" priority="11">
      <formula>($I29+$K29+$M29)&lt;3</formula>
    </cfRule>
  </conditionalFormatting>
  <conditionalFormatting sqref="J41:J45 K27:L33 K39:K45 L10:L19 L39:M46 M10:M20 M27:M34 N27:N33 N39:N45 O29:O33 O41:O45">
    <cfRule type="expression" dxfId="36" priority="10">
      <formula>$L$10=""</formula>
    </cfRule>
  </conditionalFormatting>
  <conditionalFormatting sqref="I29:I33 K29:K33 K41:K45 M29:M33 M41:M45 I41:I45">
    <cfRule type="cellIs" dxfId="35" priority="15" operator="greaterThan">
      <formula>12</formula>
    </cfRule>
  </conditionalFormatting>
  <conditionalFormatting sqref="I27:L27 I39:L39 M27:N33 M39:M45 N10:N19 N39:O46 O10:O20 O27:O34">
    <cfRule type="expression" dxfId="34" priority="12">
      <formula>$N$10=""</formula>
    </cfRule>
  </conditionalFormatting>
  <conditionalFormatting sqref="L53:M58 N53:O57">
    <cfRule type="cellIs" dxfId="33" priority="13" operator="lessThan">
      <formula>0</formula>
    </cfRule>
  </conditionalFormatting>
  <conditionalFormatting sqref="L52:M58 N52:N57">
    <cfRule type="expression" dxfId="32" priority="14">
      <formula>L$52=""</formula>
    </cfRule>
  </conditionalFormatting>
  <conditionalFormatting sqref="I29:I33 K29:K33 K41:K45 M29:M33 M41:M45 I41:I45">
    <cfRule type="expression" dxfId="31" priority="24">
      <formula>($I29+$K29+$M29)&gt;24</formula>
    </cfRule>
  </conditionalFormatting>
  <conditionalFormatting sqref="O57">
    <cfRule type="cellIs" dxfId="30" priority="16" operator="greaterThan">
      <formula>10000</formula>
    </cfRule>
  </conditionalFormatting>
  <conditionalFormatting sqref="O55">
    <cfRule type="cellIs" dxfId="29" priority="17" operator="greaterThan">
      <formula>0.1*O57</formula>
    </cfRule>
  </conditionalFormatting>
  <conditionalFormatting sqref="O53">
    <cfRule type="cellIs" dxfId="28" priority="18" operator="notEqual">
      <formula>O34+O46</formula>
    </cfRule>
  </conditionalFormatting>
  <conditionalFormatting sqref="G41:G45">
    <cfRule type="cellIs" dxfId="27" priority="19" operator="notEqual">
      <formula>0</formula>
    </cfRule>
  </conditionalFormatting>
  <conditionalFormatting sqref="I61 M62:M64 N61:P64">
    <cfRule type="notContainsBlanks" dxfId="26" priority="20">
      <formula>LEN(TRIM(I61))&gt;0</formula>
    </cfRule>
  </conditionalFormatting>
  <conditionalFormatting sqref="G52:G79">
    <cfRule type="expression" dxfId="25" priority="21">
      <formula>AND($O$55&gt;5000,REGEXMATCH($B52,"Instrumentos e Equipamentos Científico"))</formula>
    </cfRule>
  </conditionalFormatting>
  <conditionalFormatting sqref="O54:P54">
    <cfRule type="cellIs" dxfId="24" priority="22" operator="notEqual">
      <formula>L54+M54+N54</formula>
    </cfRule>
  </conditionalFormatting>
  <dataValidations count="3">
    <dataValidation type="list" allowBlank="1" showErrorMessage="1" sqref="B52:B79" xr:uid="{502666B1-CD9D-40F4-AAA3-BFF4250CA531}">
      <formula1>$I$54:$I$56</formula1>
    </dataValidation>
    <dataValidation type="decimal" operator="equal" allowBlank="1" showDropDown="1" showErrorMessage="1" sqref="G41:G45" xr:uid="{5E8DB5D4-8489-40EA-9CC8-591BB6C26FC5}">
      <formula1>0</formula1>
    </dataValidation>
    <dataValidation type="list" allowBlank="1" showErrorMessage="1" sqref="D41:D45" xr:uid="{1478A3C3-4FCF-4AFC-92B3-21648ED90CD9}">
      <formula1>$B$9:$B$24</formula1>
    </dataValidation>
  </dataValidations>
  <hyperlinks>
    <hyperlink ref="B25" r:id="rId1" xr:uid="{00000000-0004-0000-0300-000000000000}"/>
    <hyperlink ref="B37" r:id="rId2" xr:uid="{00000000-0004-0000-0300-000001000000}"/>
  </hyperlinks>
  <pageMargins left="0.7" right="0.7" top="0.75" bottom="0.75" header="0" footer="0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8" id="{85D3D5CA-425C-442E-8535-B634E5724DE2}">
            <xm:f>INDEX(Tarefas!$C$9:$C$18,MATCH(C29,Tarefas!$B$9:$B$18,0))=""</xm:f>
            <x14:dxf>
              <fill>
                <patternFill>
                  <bgColor rgb="FFC00000"/>
                </patternFill>
              </fill>
            </x14:dxf>
          </x14:cfRule>
          <xm:sqref>D29:D33 C52:C79 D41:D45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ErrorMessage="1" xr:uid="{1698024C-D9B2-4555-8400-4DAC1EA4B746}">
          <x14:formula1>
            <xm:f>Listas!$G$21:$G$24</xm:f>
          </x14:formula1>
          <xm:sqref>E41:E45</xm:sqref>
        </x14:dataValidation>
        <x14:dataValidation type="list" allowBlank="1" showErrorMessage="1" xr:uid="{14419F52-C238-445A-A12F-9EF6DAE6AD4D}">
          <x14:formula1>
            <xm:f>Listas!$L$16:$L$19</xm:f>
          </x14:formula1>
          <xm:sqref>E29:E33</xm:sqref>
        </x14:dataValidation>
        <x14:dataValidation type="list" allowBlank="1" showErrorMessage="1" xr:uid="{6D0A33EE-F3F7-4A43-A924-CD68FA351640}">
          <x14:formula1>
            <xm:f>Listas!$D$22:$D$28</xm:f>
          </x14:formula1>
          <xm:sqref>E12:E19</xm:sqref>
        </x14:dataValidation>
        <x14:dataValidation type="list" allowBlank="1" showErrorMessage="1" xr:uid="{19A2EEDF-6E9C-4752-8637-144F15FB3E19}">
          <x14:formula1>
            <xm:f>Listas!$J$39:$J$41</xm:f>
          </x14:formula1>
          <xm:sqref>D52:D79</xm:sqref>
        </x14:dataValidation>
        <x14:dataValidation type="list" allowBlank="1" showErrorMessage="1" xr:uid="{13091570-AF80-4B83-BD6A-6884A8B8F2FB}">
          <x14:formula1>
            <xm:f>Listas!$N$8:$N$9</xm:f>
          </x14:formula1>
          <xm:sqref>F12:F15</xm:sqref>
        </x14:dataValidation>
        <x14:dataValidation type="list" allowBlank="1" showErrorMessage="1" xr:uid="{1F3B8A8C-8DEA-4E3C-A4D3-9BEEFC6B032B}">
          <x14:formula1>
            <xm:f>Listas!$L$4:$L$11</xm:f>
          </x14:formula1>
          <xm:sqref>F16:F19</xm:sqref>
        </x14:dataValidation>
        <x14:dataValidation type="list" allowBlank="1" showErrorMessage="1" xr:uid="{90320E91-0B7E-4CC7-9838-C24670719C9F}">
          <x14:formula1>
            <xm:f>Tarefas!$B$9:$B$18</xm:f>
          </x14:formula1>
          <xm:sqref>D29:D33 C52:C79</xm:sqref>
        </x14:dataValidation>
        <x14:dataValidation type="custom" allowBlank="1" showInputMessage="1" showErrorMessage="1" xr:uid="{AA73E494-A8D0-444D-B217-5DD98F3633D2}">
          <x14:formula1>
            <xm:f>'NAO MEXER FORMAT COND'!F29</xm:f>
          </x14:formula1>
          <xm:sqref>F29:H33 J29:J33 L53 M53 N53 M54 M55 M56 M57 L54 L55 L56 L57 N54 N55 N57 O53:P53 I61:P63</xm:sqref>
        </x14:dataValidation>
        <x14:dataValidation type="custom" allowBlank="1" showInputMessage="1" showErrorMessage="1" xr:uid="{EA491A54-601D-43F3-A613-4F1284231124}">
          <x14:formula1>
            <xm:f>'NAO MEXER FORMAT COND'!G29</xm:f>
          </x14:formula1>
          <xm:sqref>L34 J34 N34</xm:sqref>
        </x14:dataValidation>
        <x14:dataValidation type="custom" allowBlank="1" showInputMessage="1" showErrorMessage="1" xr:uid="{DAEC98AF-767B-4DA9-B487-F59165176914}">
          <x14:formula1>
            <xm:f>'NAO MEXER FORMAT COND'!D29</xm:f>
          </x14:formula1>
          <xm:sqref>N29:N33 L29:L33</xm:sqref>
        </x14:dataValidation>
        <x14:dataValidation type="custom" allowBlank="1" showInputMessage="1" showErrorMessage="1" xr:uid="{25189E4D-A748-4790-B846-0A472F52CF10}">
          <x14:formula1>
            <xm:f>'NAO MEXER FORMAT COND'!F41</xm:f>
          </x14:formula1>
          <xm:sqref>J41:J45 N41:N45 L41:L45</xm:sqref>
        </x14:dataValidation>
        <x14:dataValidation type="custom" allowBlank="1" showInputMessage="1" showErrorMessage="1" xr:uid="{E0194963-B357-4C6E-BFB1-A87AC6F6C116}">
          <x14:formula1>
            <xm:f>'NAO MEXER FORMAT COND'!N56</xm:f>
          </x14:formula1>
          <xm:sqref>N56</xm:sqref>
        </x14:dataValidation>
        <x14:dataValidation type="custom" operator="equal" allowBlank="1" showDropDown="1" showErrorMessage="1" xr:uid="{4B7D0409-E46A-4AD8-B403-EF61AA83D60F}">
          <x14:formula1>
            <xm:f>'NAO MEXER FORMAT COND'!O54</xm:f>
          </x14:formula1>
          <xm:sqref>O54:P54</xm:sqref>
        </x14:dataValidation>
        <x14:dataValidation type="decimal" operator="equal" allowBlank="1" showDropDown="1" showErrorMessage="1" xr:uid="{960C7D1C-E202-4603-97DB-F3925490FD57}">
          <x14:formula1>
            <xm:f>'NAO MEXER FORMAT COND'!O55</xm:f>
          </x14:formula1>
          <xm:sqref>O55:P55 O56:P56 O57:P57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FCB3F-1153-4779-B403-03D6C34E99B5}">
  <dimension ref="A1:V894"/>
  <sheetViews>
    <sheetView topLeftCell="E39" workbookViewId="0">
      <selection activeCell="I55" sqref="I55:K55"/>
    </sheetView>
  </sheetViews>
  <sheetFormatPr defaultColWidth="14.44140625" defaultRowHeight="15" customHeight="1" x14ac:dyDescent="0.3"/>
  <cols>
    <col min="2" max="2" width="35" customWidth="1"/>
    <col min="3" max="3" width="34.6640625" customWidth="1"/>
    <col min="6" max="6" width="55.5546875" customWidth="1"/>
    <col min="7" max="7" width="13.88671875" customWidth="1"/>
    <col min="8" max="8" width="14.5546875" customWidth="1"/>
    <col min="9" max="10" width="12.88671875" customWidth="1"/>
    <col min="11" max="11" width="14.33203125" customWidth="1"/>
    <col min="12" max="13" width="12.88671875" customWidth="1"/>
    <col min="14" max="14" width="15.5546875" customWidth="1"/>
    <col min="15" max="15" width="12.88671875" customWidth="1"/>
    <col min="16" max="16" width="14.6640625" customWidth="1"/>
  </cols>
  <sheetData>
    <row r="1" spans="2:16" ht="30" customHeight="1" thickBot="1" x14ac:dyDescent="0.35">
      <c r="D1" s="88"/>
      <c r="J1" s="89"/>
      <c r="K1" s="89"/>
    </row>
    <row r="2" spans="2:16" ht="30" customHeight="1" thickBot="1" x14ac:dyDescent="0.35">
      <c r="B2" s="411" t="str">
        <f>Identificação!D9</f>
        <v>Seed Funding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4"/>
    </row>
    <row r="3" spans="2:16" thickBot="1" x14ac:dyDescent="0.35">
      <c r="D3" s="88"/>
      <c r="J3" s="89"/>
      <c r="K3" s="89"/>
    </row>
    <row r="4" spans="2:16" ht="53.25" customHeight="1" thickBot="1" x14ac:dyDescent="0.35">
      <c r="B4" s="412" t="s">
        <v>111</v>
      </c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4"/>
    </row>
    <row r="5" spans="2:16" thickBot="1" x14ac:dyDescent="0.35">
      <c r="D5" s="88"/>
      <c r="J5" s="89"/>
      <c r="K5" s="89"/>
    </row>
    <row r="6" spans="2:16" hidden="1" thickBot="1" x14ac:dyDescent="0.35">
      <c r="D6" s="88"/>
      <c r="F6" s="34" t="s">
        <v>112</v>
      </c>
      <c r="J6" s="89"/>
      <c r="K6" s="89"/>
    </row>
    <row r="7" spans="2:16" ht="15" hidden="1" customHeight="1" x14ac:dyDescent="0.3">
      <c r="D7" s="88"/>
      <c r="J7" s="89"/>
      <c r="K7" s="89"/>
    </row>
    <row r="8" spans="2:16" ht="16.2" hidden="1" thickBot="1" x14ac:dyDescent="0.35">
      <c r="D8" s="88"/>
      <c r="F8" s="177" t="s">
        <v>113</v>
      </c>
      <c r="G8" s="177"/>
      <c r="H8" s="177"/>
      <c r="I8" s="177"/>
      <c r="J8" s="177"/>
      <c r="K8" s="177"/>
      <c r="L8" s="177"/>
      <c r="M8" s="177"/>
      <c r="N8" s="177"/>
      <c r="O8" s="177"/>
      <c r="P8" s="177"/>
    </row>
    <row r="9" spans="2:16" hidden="1" thickBot="1" x14ac:dyDescent="0.35">
      <c r="D9" s="88"/>
      <c r="F9" s="37"/>
      <c r="G9" s="37"/>
      <c r="H9" s="37"/>
      <c r="I9" s="37"/>
      <c r="J9" s="89"/>
      <c r="K9" s="89"/>
      <c r="L9" s="37"/>
      <c r="M9" s="37"/>
      <c r="N9" s="37"/>
      <c r="O9" s="37"/>
    </row>
    <row r="10" spans="2:16" ht="24.75" hidden="1" customHeight="1" x14ac:dyDescent="0.3">
      <c r="D10" s="88"/>
      <c r="E10" s="268" t="s">
        <v>114</v>
      </c>
      <c r="F10" s="268" t="s">
        <v>26</v>
      </c>
      <c r="G10" s="367" t="s">
        <v>27</v>
      </c>
      <c r="H10" s="368" t="s">
        <v>28</v>
      </c>
      <c r="I10" s="369" t="s">
        <v>29</v>
      </c>
      <c r="J10" s="358">
        <f>Listas!$J$39</f>
        <v>2027</v>
      </c>
      <c r="K10" s="359"/>
      <c r="L10" s="360">
        <f>Listas!$J$40</f>
        <v>2028</v>
      </c>
      <c r="M10" s="361"/>
      <c r="N10" s="358">
        <f>Listas!$J$41</f>
        <v>2029</v>
      </c>
      <c r="O10" s="359"/>
      <c r="P10" s="362" t="s">
        <v>115</v>
      </c>
    </row>
    <row r="11" spans="2:16" ht="48.75" hidden="1" customHeight="1" x14ac:dyDescent="0.3">
      <c r="D11" s="88"/>
      <c r="E11" s="269"/>
      <c r="F11" s="269"/>
      <c r="G11" s="271"/>
      <c r="H11" s="273"/>
      <c r="I11" s="275"/>
      <c r="J11" s="178" t="s">
        <v>116</v>
      </c>
      <c r="K11" s="90" t="s">
        <v>117</v>
      </c>
      <c r="L11" s="179" t="s">
        <v>116</v>
      </c>
      <c r="M11" s="91" t="s">
        <v>117</v>
      </c>
      <c r="N11" s="178" t="s">
        <v>116</v>
      </c>
      <c r="O11" s="90" t="s">
        <v>117</v>
      </c>
      <c r="P11" s="363"/>
    </row>
    <row r="12" spans="2:16" ht="42.75" hidden="1" customHeight="1" x14ac:dyDescent="0.3">
      <c r="D12" s="88"/>
      <c r="E12" s="92"/>
      <c r="F12" s="22"/>
      <c r="G12" s="93">
        <f>IF(F12="",0,VLOOKUP(LEFT(F12,FIND(" - ",F12,30)-1),Listas!$G$4:$J$11,2,FALSE))</f>
        <v>0</v>
      </c>
      <c r="H12" s="94">
        <f>IF(F12="",0,VLOOKUP(LEFT(F12,FIND(" - ",F12,30)-1),Listas!$G$4:$J$11,3,FALSE))</f>
        <v>0</v>
      </c>
      <c r="I12" s="95">
        <f>IF(F12="",0,VLOOKUP(LEFT(F12,FIND(" - ",F12,30)-1),Listas!$G$4:$J$11,4,FALSE))</f>
        <v>0</v>
      </c>
      <c r="J12" s="96"/>
      <c r="K12" s="97">
        <f t="shared" ref="K12:K19" si="0">I12*J12</f>
        <v>0</v>
      </c>
      <c r="L12" s="98"/>
      <c r="M12" s="99">
        <f t="shared" ref="M12:M19" si="1">I12*L12</f>
        <v>0</v>
      </c>
      <c r="N12" s="96"/>
      <c r="O12" s="97">
        <f t="shared" ref="O12:O19" si="2">I12*N12</f>
        <v>0</v>
      </c>
      <c r="P12" s="100" t="e">
        <f t="shared" ref="P12:P19" si="3">#REF!+O12+M12+K12</f>
        <v>#REF!</v>
      </c>
    </row>
    <row r="13" spans="2:16" ht="42.75" hidden="1" customHeight="1" x14ac:dyDescent="0.3">
      <c r="D13" s="88"/>
      <c r="E13" s="101"/>
      <c r="F13" s="26"/>
      <c r="G13" s="102">
        <f>IF(F13="",0,VLOOKUP(LEFT(F13,FIND(" - ",F13,30)-1),Listas!$G$4:$J$11,2,FALSE))</f>
        <v>0</v>
      </c>
      <c r="H13" s="103">
        <f>IF(F13="",0,VLOOKUP(LEFT(F13,FIND(" - ",F13,30)-1),Listas!$G$4:$J$11,3,FALSE))</f>
        <v>0</v>
      </c>
      <c r="I13" s="104">
        <f>IF(F13="",0,VLOOKUP(LEFT(F13,FIND(" - ",F13,30)-1),Listas!$G$4:$J$11,4,FALSE))</f>
        <v>0</v>
      </c>
      <c r="J13" s="105"/>
      <c r="K13" s="180">
        <f t="shared" si="0"/>
        <v>0</v>
      </c>
      <c r="L13" s="106"/>
      <c r="M13" s="107">
        <f t="shared" si="1"/>
        <v>0</v>
      </c>
      <c r="N13" s="105"/>
      <c r="O13" s="180">
        <f t="shared" si="2"/>
        <v>0</v>
      </c>
      <c r="P13" s="108" t="e">
        <f t="shared" si="3"/>
        <v>#REF!</v>
      </c>
    </row>
    <row r="14" spans="2:16" ht="42.75" hidden="1" customHeight="1" x14ac:dyDescent="0.3">
      <c r="D14" s="88"/>
      <c r="E14" s="101"/>
      <c r="F14" s="26"/>
      <c r="G14" s="102">
        <f>IF(F14="",0,VLOOKUP(LEFT(F14,FIND(" - ",F14,30)-1),Listas!$G$4:$J$11,2,FALSE))</f>
        <v>0</v>
      </c>
      <c r="H14" s="103">
        <f>IF(F14="",0,VLOOKUP(LEFT(F14,FIND(" - ",F14,30)-1),Listas!$G$4:$J$11,3,FALSE))</f>
        <v>0</v>
      </c>
      <c r="I14" s="104">
        <f>IF(F14="",0,VLOOKUP(LEFT(F14,FIND(" - ",F14,30)-1),Listas!$G$4:$J$11,4,FALSE))</f>
        <v>0</v>
      </c>
      <c r="J14" s="105"/>
      <c r="K14" s="180">
        <f t="shared" si="0"/>
        <v>0</v>
      </c>
      <c r="L14" s="106"/>
      <c r="M14" s="107">
        <f t="shared" si="1"/>
        <v>0</v>
      </c>
      <c r="N14" s="105"/>
      <c r="O14" s="180">
        <f t="shared" si="2"/>
        <v>0</v>
      </c>
      <c r="P14" s="108" t="e">
        <f t="shared" si="3"/>
        <v>#REF!</v>
      </c>
    </row>
    <row r="15" spans="2:16" ht="43.5" hidden="1" customHeight="1" x14ac:dyDescent="0.3">
      <c r="D15" s="88"/>
      <c r="E15" s="101"/>
      <c r="F15" s="26"/>
      <c r="G15" s="102">
        <f>IF(F15="",0,VLOOKUP(LEFT(F15,FIND(" - ",F15,30)-1),Listas!$G$4:$J$11,2,FALSE))</f>
        <v>0</v>
      </c>
      <c r="H15" s="103">
        <f>IF(F15="",0,VLOOKUP(LEFT(F15,FIND(" - ",F15,30)-1),Listas!$G$4:$J$11,3,FALSE))</f>
        <v>0</v>
      </c>
      <c r="I15" s="104">
        <f>IF(F15="",0,VLOOKUP(LEFT(F15,FIND(" - ",F15,30)-1),Listas!$G$4:$J$11,4,FALSE))</f>
        <v>0</v>
      </c>
      <c r="J15" s="105"/>
      <c r="K15" s="180">
        <f t="shared" si="0"/>
        <v>0</v>
      </c>
      <c r="L15" s="106"/>
      <c r="M15" s="107">
        <f t="shared" si="1"/>
        <v>0</v>
      </c>
      <c r="N15" s="105"/>
      <c r="O15" s="180">
        <f t="shared" si="2"/>
        <v>0</v>
      </c>
      <c r="P15" s="108" t="e">
        <f t="shared" si="3"/>
        <v>#REF!</v>
      </c>
    </row>
    <row r="16" spans="2:16" ht="42.75" hidden="1" customHeight="1" x14ac:dyDescent="0.3">
      <c r="D16" s="88"/>
      <c r="E16" s="101"/>
      <c r="F16" s="26"/>
      <c r="G16" s="102">
        <f>IF(F16="",0,VLOOKUP(LEFT(F16,FIND(" - ",F16,30)-1),Listas!$G$4:$J$11,2,FALSE))</f>
        <v>0</v>
      </c>
      <c r="H16" s="103">
        <f>IF(F16="",0,VLOOKUP(LEFT(F16,FIND(" - ",F16,30)-1),Listas!$G$4:$J$11,3,FALSE))</f>
        <v>0</v>
      </c>
      <c r="I16" s="104">
        <f>IF(F16="",0,VLOOKUP(LEFT(F16,FIND(" - ",F16,30)-1),Listas!$G$4:$J$11,4,FALSE))</f>
        <v>0</v>
      </c>
      <c r="J16" s="105"/>
      <c r="K16" s="180">
        <f t="shared" si="0"/>
        <v>0</v>
      </c>
      <c r="L16" s="106"/>
      <c r="M16" s="107">
        <f t="shared" si="1"/>
        <v>0</v>
      </c>
      <c r="N16" s="105"/>
      <c r="O16" s="180">
        <f t="shared" si="2"/>
        <v>0</v>
      </c>
      <c r="P16" s="108" t="e">
        <f t="shared" si="3"/>
        <v>#REF!</v>
      </c>
    </row>
    <row r="17" spans="2:16" ht="42.75" hidden="1" customHeight="1" x14ac:dyDescent="0.3">
      <c r="D17" s="88"/>
      <c r="E17" s="101"/>
      <c r="F17" s="26"/>
      <c r="G17" s="102">
        <f>IF(F17="",0,VLOOKUP(LEFT(F17,FIND(" - ",F17,30)-1),Listas!$G$4:$J$11,2,FALSE))</f>
        <v>0</v>
      </c>
      <c r="H17" s="103">
        <f>IF(F17="",0,VLOOKUP(LEFT(F17,FIND(" - ",F17,30)-1),Listas!$G$4:$J$11,3,FALSE))</f>
        <v>0</v>
      </c>
      <c r="I17" s="104">
        <f>IF(F17="",0,VLOOKUP(LEFT(F17,FIND(" - ",F17,30)-1),Listas!$G$4:$J$11,4,FALSE))</f>
        <v>0</v>
      </c>
      <c r="J17" s="105"/>
      <c r="K17" s="180">
        <f t="shared" si="0"/>
        <v>0</v>
      </c>
      <c r="L17" s="109"/>
      <c r="M17" s="180">
        <f t="shared" si="1"/>
        <v>0</v>
      </c>
      <c r="N17" s="105"/>
      <c r="O17" s="180">
        <f t="shared" si="2"/>
        <v>0</v>
      </c>
      <c r="P17" s="108" t="e">
        <f t="shared" si="3"/>
        <v>#REF!</v>
      </c>
    </row>
    <row r="18" spans="2:16" ht="42.75" hidden="1" customHeight="1" x14ac:dyDescent="0.3">
      <c r="D18" s="88"/>
      <c r="E18" s="101"/>
      <c r="F18" s="33"/>
      <c r="G18" s="102">
        <f>IF(F18="",0,VLOOKUP(LEFT(F18,FIND(" - ",F18,30)-1),Listas!$G$4:$J$11,2,FALSE))</f>
        <v>0</v>
      </c>
      <c r="H18" s="103">
        <f>IF(F18="",0,VLOOKUP(LEFT(F18,FIND(" - ",F18,30)-1),Listas!$G$4:$J$11,3,FALSE))</f>
        <v>0</v>
      </c>
      <c r="I18" s="104">
        <f>IF(F18="",0,VLOOKUP(LEFT(F18,FIND(" - ",F18,30)-1),Listas!$G$4:$J$11,4,FALSE))</f>
        <v>0</v>
      </c>
      <c r="J18" s="105"/>
      <c r="K18" s="180">
        <f t="shared" si="0"/>
        <v>0</v>
      </c>
      <c r="L18" s="109"/>
      <c r="M18" s="180">
        <f t="shared" si="1"/>
        <v>0</v>
      </c>
      <c r="N18" s="105"/>
      <c r="O18" s="180">
        <f t="shared" si="2"/>
        <v>0</v>
      </c>
      <c r="P18" s="108" t="e">
        <f t="shared" si="3"/>
        <v>#REF!</v>
      </c>
    </row>
    <row r="19" spans="2:16" ht="42.75" hidden="1" customHeight="1" x14ac:dyDescent="0.3">
      <c r="D19" s="88"/>
      <c r="E19" s="110"/>
      <c r="F19" s="111"/>
      <c r="G19" s="112">
        <f>IF(F19="",0,VLOOKUP(LEFT(F19,FIND(" - ",F19,30)-1),Listas!$G$4:$J$11,2,FALSE))</f>
        <v>0</v>
      </c>
      <c r="H19" s="113">
        <f>IF(F19="",0,VLOOKUP(LEFT(F19,FIND(" - ",F19,30)-1),Listas!$G$4:$J$11,3,FALSE))</f>
        <v>0</v>
      </c>
      <c r="I19" s="114">
        <f>IF(F19="",0,VLOOKUP(LEFT(F19,FIND(" - ",F19,30)-1),Listas!$G$4:$J$11,4,FALSE))</f>
        <v>0</v>
      </c>
      <c r="J19" s="115"/>
      <c r="K19" s="116">
        <f t="shared" si="0"/>
        <v>0</v>
      </c>
      <c r="L19" s="117"/>
      <c r="M19" s="116">
        <f t="shared" si="1"/>
        <v>0</v>
      </c>
      <c r="N19" s="115"/>
      <c r="O19" s="116">
        <f t="shared" si="2"/>
        <v>0</v>
      </c>
      <c r="P19" s="118" t="e">
        <f t="shared" si="3"/>
        <v>#REF!</v>
      </c>
    </row>
    <row r="20" spans="2:16" hidden="1" thickBot="1" x14ac:dyDescent="0.35">
      <c r="D20" s="88"/>
      <c r="E20" s="119"/>
      <c r="F20" s="120"/>
      <c r="G20" s="120"/>
      <c r="H20" s="120"/>
      <c r="I20" s="121" t="s">
        <v>108</v>
      </c>
      <c r="J20" s="122"/>
      <c r="K20" s="123">
        <f>SUM(K12:K19)</f>
        <v>0</v>
      </c>
      <c r="L20" s="120"/>
      <c r="M20" s="123">
        <f>SUM(M12:M19)</f>
        <v>0</v>
      </c>
      <c r="N20" s="120"/>
      <c r="O20" s="123">
        <f t="shared" ref="O20:P20" si="4">SUM(O12:O19)</f>
        <v>0</v>
      </c>
      <c r="P20" s="124" t="e">
        <f t="shared" si="4"/>
        <v>#REF!</v>
      </c>
    </row>
    <row r="21" spans="2:16" ht="2.25" hidden="1" customHeight="1" x14ac:dyDescent="0.3">
      <c r="D21" s="88"/>
      <c r="J21" s="89"/>
      <c r="K21" s="89"/>
    </row>
    <row r="22" spans="2:16" ht="15.75" hidden="1" customHeight="1" x14ac:dyDescent="0.3">
      <c r="D22" s="88"/>
      <c r="J22" s="89"/>
      <c r="K22" s="89"/>
    </row>
    <row r="23" spans="2:16" ht="15.75" hidden="1" customHeight="1" x14ac:dyDescent="0.3">
      <c r="D23" s="88"/>
      <c r="F23" s="125" t="s">
        <v>118</v>
      </c>
      <c r="G23" s="126"/>
      <c r="H23" s="126"/>
      <c r="I23" s="126"/>
      <c r="J23" s="126"/>
      <c r="K23" s="126"/>
      <c r="L23" s="126"/>
      <c r="M23" s="126"/>
      <c r="N23" s="126"/>
      <c r="O23" s="126"/>
      <c r="P23" s="126"/>
    </row>
    <row r="24" spans="2:16" ht="30.75" customHeight="1" x14ac:dyDescent="0.3">
      <c r="B24" s="406" t="s">
        <v>119</v>
      </c>
      <c r="C24" s="407"/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8"/>
    </row>
    <row r="25" spans="2:16" ht="35.25" customHeight="1" thickBot="1" x14ac:dyDescent="0.35">
      <c r="B25" s="389" t="s">
        <v>120</v>
      </c>
      <c r="C25" s="390"/>
      <c r="D25" s="390"/>
      <c r="E25" s="390"/>
      <c r="F25" s="390"/>
      <c r="G25" s="390"/>
      <c r="H25" s="390"/>
      <c r="I25" s="390"/>
      <c r="J25" s="390"/>
      <c r="K25" s="390"/>
      <c r="L25" s="390"/>
      <c r="M25" s="390"/>
      <c r="N25" s="390"/>
      <c r="O25" s="390"/>
      <c r="P25" s="391"/>
    </row>
    <row r="26" spans="2:16" ht="8.25" customHeight="1" thickBot="1" x14ac:dyDescent="0.35">
      <c r="D26" s="88"/>
      <c r="J26" s="89"/>
      <c r="K26" s="89"/>
    </row>
    <row r="27" spans="2:16" ht="24" customHeight="1" x14ac:dyDescent="0.3">
      <c r="B27" s="392" t="s">
        <v>121</v>
      </c>
      <c r="C27" s="392" t="s">
        <v>122</v>
      </c>
      <c r="D27" s="394" t="s">
        <v>123</v>
      </c>
      <c r="E27" s="396" t="s">
        <v>51</v>
      </c>
      <c r="F27" s="396" t="s">
        <v>52</v>
      </c>
      <c r="G27" s="396" t="s">
        <v>53</v>
      </c>
      <c r="H27" s="397" t="s">
        <v>54</v>
      </c>
      <c r="I27" s="399">
        <v>2027</v>
      </c>
      <c r="J27" s="380"/>
      <c r="K27" s="399">
        <v>2028</v>
      </c>
      <c r="L27" s="380"/>
      <c r="M27" s="399">
        <v>2029</v>
      </c>
      <c r="N27" s="380"/>
      <c r="O27" s="409" t="s">
        <v>124</v>
      </c>
      <c r="P27" s="401"/>
    </row>
    <row r="28" spans="2:16" ht="32.25" customHeight="1" thickBot="1" x14ac:dyDescent="0.35">
      <c r="B28" s="393"/>
      <c r="C28" s="393"/>
      <c r="D28" s="395"/>
      <c r="E28" s="395"/>
      <c r="F28" s="395"/>
      <c r="G28" s="395"/>
      <c r="H28" s="398"/>
      <c r="I28" s="127" t="s">
        <v>116</v>
      </c>
      <c r="J28" s="128" t="s">
        <v>117</v>
      </c>
      <c r="K28" s="127" t="s">
        <v>116</v>
      </c>
      <c r="L28" s="128" t="s">
        <v>117</v>
      </c>
      <c r="M28" s="127" t="s">
        <v>116</v>
      </c>
      <c r="N28" s="128" t="s">
        <v>117</v>
      </c>
      <c r="O28" s="388"/>
      <c r="P28" s="410"/>
    </row>
    <row r="29" spans="2:16" ht="43.5" customHeight="1" x14ac:dyDescent="0.3">
      <c r="B29" s="376" t="s">
        <v>125</v>
      </c>
      <c r="C29" s="299" t="s">
        <v>126</v>
      </c>
      <c r="D29" s="129"/>
      <c r="E29" s="130" t="s">
        <v>60</v>
      </c>
      <c r="F29" s="131">
        <f>IF($E29="",0,VLOOKUP($E29,Listas!$G$15:$H$19,2,FALSE))</f>
        <v>1951</v>
      </c>
      <c r="G29" s="132">
        <f>IF($E29="",0,VLOOKUP($E29,Listas!$G$15:$I$19,3,FALSE()))</f>
        <v>158.99</v>
      </c>
      <c r="H29" s="133">
        <f>IF($E29="",0,VLOOKUP($E29,Listas!$G$15:$J$19,4,FALSE()))</f>
        <v>75</v>
      </c>
      <c r="I29" s="134"/>
      <c r="J29" s="135">
        <f t="shared" ref="J29:J33" si="5">F29*I29+G29*I29+(H29/12*I29)</f>
        <v>0</v>
      </c>
      <c r="K29" s="134"/>
      <c r="L29" s="135">
        <f t="shared" ref="L29:L33" si="6">IF(K29=0, 0, F29*K29 + G29*K29 + (H29/12*K29) + 50)</f>
        <v>0</v>
      </c>
      <c r="M29" s="134"/>
      <c r="N29" s="135">
        <f t="shared" ref="N29:N33" si="7">IF(M29=0,0,F29*M29+G29*M29+(H29/12*M29)+100)</f>
        <v>0</v>
      </c>
      <c r="O29" s="403">
        <f t="shared" ref="O29:O33" si="8">J29+L29+N29</f>
        <v>0</v>
      </c>
      <c r="P29" s="380"/>
    </row>
    <row r="30" spans="2:16" ht="44.25" customHeight="1" x14ac:dyDescent="0.3">
      <c r="B30" s="377"/>
      <c r="C30" s="300"/>
      <c r="D30" s="136"/>
      <c r="E30" s="137"/>
      <c r="F30" s="138">
        <f>IF($E30="",0,VLOOKUP($E30,Listas!$G$15:$H$19,2,FALSE))</f>
        <v>0</v>
      </c>
      <c r="G30" s="139">
        <f>IF($E30="",0,VLOOKUP($E30,Listas!$G$15:$I$19,3,FALSE()))</f>
        <v>0</v>
      </c>
      <c r="H30" s="140">
        <f>IF($E30="",0,VLOOKUP($E30,Listas!$G$15:$J$19,4,FALSE()))</f>
        <v>0</v>
      </c>
      <c r="I30" s="141"/>
      <c r="J30" s="142">
        <f t="shared" si="5"/>
        <v>0</v>
      </c>
      <c r="K30" s="141"/>
      <c r="L30" s="142">
        <f t="shared" si="6"/>
        <v>0</v>
      </c>
      <c r="M30" s="141"/>
      <c r="N30" s="142">
        <f t="shared" si="7"/>
        <v>0</v>
      </c>
      <c r="O30" s="404">
        <f t="shared" si="8"/>
        <v>0</v>
      </c>
      <c r="P30" s="382"/>
    </row>
    <row r="31" spans="2:16" ht="44.25" customHeight="1" x14ac:dyDescent="0.3">
      <c r="B31" s="377"/>
      <c r="C31" s="300"/>
      <c r="D31" s="136"/>
      <c r="E31" s="137"/>
      <c r="F31" s="138">
        <f>IF($E31="",0,VLOOKUP($E31,Listas!$G$15:$H$19,2,FALSE))</f>
        <v>0</v>
      </c>
      <c r="G31" s="139">
        <f>IF($E31="",0,VLOOKUP($E31,Listas!$G$15:$I$19,3,FALSE()))</f>
        <v>0</v>
      </c>
      <c r="H31" s="140">
        <f>IF($E31="",0,VLOOKUP($E31,Listas!$G$15:$J$19,4,FALSE()))</f>
        <v>0</v>
      </c>
      <c r="I31" s="141"/>
      <c r="J31" s="142">
        <f t="shared" si="5"/>
        <v>0</v>
      </c>
      <c r="K31" s="141"/>
      <c r="L31" s="142">
        <f t="shared" si="6"/>
        <v>0</v>
      </c>
      <c r="M31" s="141"/>
      <c r="N31" s="142">
        <f t="shared" si="7"/>
        <v>0</v>
      </c>
      <c r="O31" s="404">
        <f t="shared" si="8"/>
        <v>0</v>
      </c>
      <c r="P31" s="382"/>
    </row>
    <row r="32" spans="2:16" ht="44.25" customHeight="1" x14ac:dyDescent="0.3">
      <c r="B32" s="377"/>
      <c r="C32" s="300"/>
      <c r="D32" s="136"/>
      <c r="E32" s="137"/>
      <c r="F32" s="138">
        <f>IF($E32="",0,VLOOKUP($E32,Listas!$G$15:$H$19,2,FALSE))</f>
        <v>0</v>
      </c>
      <c r="G32" s="139">
        <f>IF($E32="",0,VLOOKUP($E32,Listas!$G$15:$I$19,3,FALSE()))</f>
        <v>0</v>
      </c>
      <c r="H32" s="140">
        <f>IF($E32="",0,VLOOKUP($E32,Listas!$G$15:$J$19,4,FALSE()))</f>
        <v>0</v>
      </c>
      <c r="I32" s="141"/>
      <c r="J32" s="142">
        <f t="shared" si="5"/>
        <v>0</v>
      </c>
      <c r="K32" s="141"/>
      <c r="L32" s="142">
        <f t="shared" si="6"/>
        <v>0</v>
      </c>
      <c r="M32" s="141"/>
      <c r="N32" s="142">
        <f t="shared" si="7"/>
        <v>0</v>
      </c>
      <c r="O32" s="404">
        <f t="shared" si="8"/>
        <v>0</v>
      </c>
      <c r="P32" s="382"/>
    </row>
    <row r="33" spans="2:16" ht="44.25" customHeight="1" thickBot="1" x14ac:dyDescent="0.35">
      <c r="B33" s="378"/>
      <c r="C33" s="301"/>
      <c r="D33" s="143"/>
      <c r="E33" s="144"/>
      <c r="F33" s="145">
        <f>IF($E33="",0,VLOOKUP($E33,Listas!$G$15:$H$19,2,FALSE))</f>
        <v>0</v>
      </c>
      <c r="G33" s="146">
        <f>IF($E33="",0,VLOOKUP($E33,Listas!$G$15:$I$19,3,FALSE()))</f>
        <v>0</v>
      </c>
      <c r="H33" s="147">
        <f>IF($E33="",0,VLOOKUP($E33,Listas!$G$15:$J$19,4,FALSE()))</f>
        <v>0</v>
      </c>
      <c r="I33" s="148"/>
      <c r="J33" s="149">
        <f t="shared" si="5"/>
        <v>0</v>
      </c>
      <c r="K33" s="148"/>
      <c r="L33" s="149">
        <f t="shared" si="6"/>
        <v>0</v>
      </c>
      <c r="M33" s="148"/>
      <c r="N33" s="149">
        <f t="shared" si="7"/>
        <v>0</v>
      </c>
      <c r="O33" s="405">
        <f t="shared" si="8"/>
        <v>0</v>
      </c>
      <c r="P33" s="384"/>
    </row>
    <row r="34" spans="2:16" ht="15.75" customHeight="1" thickBot="1" x14ac:dyDescent="0.35">
      <c r="D34" s="88"/>
      <c r="E34" s="150"/>
      <c r="F34" s="150"/>
      <c r="G34" s="150"/>
      <c r="H34" s="151" t="s">
        <v>108</v>
      </c>
      <c r="I34" s="152"/>
      <c r="J34" s="153">
        <f>SUM(J29:J33)</f>
        <v>0</v>
      </c>
      <c r="K34" s="154"/>
      <c r="L34" s="153">
        <f>SUM(L29:L33)</f>
        <v>0</v>
      </c>
      <c r="M34" s="152"/>
      <c r="N34" s="153">
        <f t="shared" ref="N34:O34" si="9">SUM(N29:N33)</f>
        <v>0</v>
      </c>
      <c r="O34" s="385">
        <f t="shared" si="9"/>
        <v>0</v>
      </c>
      <c r="P34" s="264"/>
    </row>
    <row r="35" spans="2:16" ht="15.75" customHeight="1" thickBot="1" x14ac:dyDescent="0.35">
      <c r="D35" s="88"/>
      <c r="J35" s="89"/>
      <c r="K35" s="89"/>
    </row>
    <row r="36" spans="2:16" ht="30.75" customHeight="1" x14ac:dyDescent="0.3">
      <c r="B36" s="406" t="s">
        <v>127</v>
      </c>
      <c r="C36" s="407"/>
      <c r="D36" s="407"/>
      <c r="E36" s="407"/>
      <c r="F36" s="407"/>
      <c r="G36" s="407"/>
      <c r="H36" s="407"/>
      <c r="I36" s="407"/>
      <c r="J36" s="407"/>
      <c r="K36" s="407"/>
      <c r="L36" s="407"/>
      <c r="M36" s="407"/>
      <c r="N36" s="407"/>
      <c r="O36" s="407"/>
      <c r="P36" s="408"/>
    </row>
    <row r="37" spans="2:16" ht="30.75" customHeight="1" thickBot="1" x14ac:dyDescent="0.35">
      <c r="B37" s="389" t="s">
        <v>128</v>
      </c>
      <c r="C37" s="390"/>
      <c r="D37" s="390"/>
      <c r="E37" s="390"/>
      <c r="F37" s="390"/>
      <c r="G37" s="390"/>
      <c r="H37" s="390"/>
      <c r="I37" s="390"/>
      <c r="J37" s="390"/>
      <c r="K37" s="390"/>
      <c r="L37" s="390"/>
      <c r="M37" s="390"/>
      <c r="N37" s="390"/>
      <c r="O37" s="390"/>
      <c r="P37" s="391"/>
    </row>
    <row r="38" spans="2:16" ht="6.75" customHeight="1" thickBot="1" x14ac:dyDescent="0.35">
      <c r="D38" s="88"/>
      <c r="J38" s="89"/>
      <c r="K38" s="89"/>
    </row>
    <row r="39" spans="2:16" ht="23.25" customHeight="1" x14ac:dyDescent="0.3">
      <c r="B39" s="392" t="s">
        <v>121</v>
      </c>
      <c r="C39" s="392" t="s">
        <v>122</v>
      </c>
      <c r="D39" s="394" t="s">
        <v>123</v>
      </c>
      <c r="E39" s="396" t="s">
        <v>51</v>
      </c>
      <c r="F39" s="396" t="s">
        <v>52</v>
      </c>
      <c r="G39" s="396" t="s">
        <v>53</v>
      </c>
      <c r="H39" s="397" t="s">
        <v>54</v>
      </c>
      <c r="I39" s="399">
        <v>2027</v>
      </c>
      <c r="J39" s="380"/>
      <c r="K39" s="399">
        <v>2028</v>
      </c>
      <c r="L39" s="380"/>
      <c r="M39" s="399">
        <v>2029</v>
      </c>
      <c r="N39" s="380"/>
      <c r="O39" s="400" t="s">
        <v>124</v>
      </c>
      <c r="P39" s="401"/>
    </row>
    <row r="40" spans="2:16" ht="23.25" customHeight="1" thickBot="1" x14ac:dyDescent="0.35">
      <c r="B40" s="393"/>
      <c r="C40" s="393"/>
      <c r="D40" s="395"/>
      <c r="E40" s="395"/>
      <c r="F40" s="395"/>
      <c r="G40" s="395"/>
      <c r="H40" s="398"/>
      <c r="I40" s="127" t="s">
        <v>116</v>
      </c>
      <c r="J40" s="128" t="s">
        <v>117</v>
      </c>
      <c r="K40" s="127" t="s">
        <v>116</v>
      </c>
      <c r="L40" s="128" t="s">
        <v>117</v>
      </c>
      <c r="M40" s="127" t="s">
        <v>116</v>
      </c>
      <c r="N40" s="128" t="s">
        <v>117</v>
      </c>
      <c r="O40" s="269"/>
      <c r="P40" s="402"/>
    </row>
    <row r="41" spans="2:16" ht="44.25" customHeight="1" x14ac:dyDescent="0.3">
      <c r="B41" s="376" t="s">
        <v>129</v>
      </c>
      <c r="C41" s="299" t="s">
        <v>130</v>
      </c>
      <c r="D41" s="129"/>
      <c r="E41" s="130"/>
      <c r="F41" s="188">
        <f>IF(E41="",0,"")</f>
        <v>0</v>
      </c>
      <c r="G41" s="132">
        <v>0</v>
      </c>
      <c r="H41" s="133">
        <f>IF(E41="",0,Listas!$J$15)</f>
        <v>0</v>
      </c>
      <c r="I41" s="141"/>
      <c r="J41" s="135">
        <f t="shared" ref="J41:J45" si="10">F41*I41+G41*I41+(H41/12*I41)</f>
        <v>0</v>
      </c>
      <c r="K41" s="134"/>
      <c r="L41" s="135">
        <f t="shared" ref="L41:L45" si="11">IF(K41=0, 0, F41*K41 + G41*K41 + (H41/12*K41))</f>
        <v>0</v>
      </c>
      <c r="M41" s="134"/>
      <c r="N41" s="135">
        <f t="shared" ref="N41:N45" si="12">IF(M41=0,0,F41*M41+G41*M41+(H41/12*M41))</f>
        <v>0</v>
      </c>
      <c r="O41" s="379">
        <f t="shared" ref="O41:O45" si="13">J41+L41+N41</f>
        <v>0</v>
      </c>
      <c r="P41" s="380"/>
    </row>
    <row r="42" spans="2:16" ht="44.25" customHeight="1" x14ac:dyDescent="0.3">
      <c r="B42" s="377"/>
      <c r="C42" s="300"/>
      <c r="D42" s="136"/>
      <c r="E42" s="137"/>
      <c r="F42" s="189">
        <f t="shared" ref="F42:F45" si="14">IF(E42="",0,"")</f>
        <v>0</v>
      </c>
      <c r="G42" s="139">
        <v>0</v>
      </c>
      <c r="H42" s="140">
        <f>IF(E42="",0,Listas!$J$15)</f>
        <v>0</v>
      </c>
      <c r="I42" s="141"/>
      <c r="J42" s="142">
        <f t="shared" si="10"/>
        <v>0</v>
      </c>
      <c r="K42" s="141"/>
      <c r="L42" s="142">
        <f t="shared" si="11"/>
        <v>0</v>
      </c>
      <c r="M42" s="141"/>
      <c r="N42" s="142">
        <f t="shared" si="12"/>
        <v>0</v>
      </c>
      <c r="O42" s="381">
        <f t="shared" si="13"/>
        <v>0</v>
      </c>
      <c r="P42" s="382"/>
    </row>
    <row r="43" spans="2:16" ht="44.25" customHeight="1" x14ac:dyDescent="0.3">
      <c r="B43" s="377"/>
      <c r="C43" s="300"/>
      <c r="D43" s="136"/>
      <c r="E43" s="137"/>
      <c r="F43" s="189">
        <f t="shared" si="14"/>
        <v>0</v>
      </c>
      <c r="G43" s="139">
        <v>0</v>
      </c>
      <c r="H43" s="140">
        <f>IF(E43="",0,Listas!$J$15)</f>
        <v>0</v>
      </c>
      <c r="I43" s="141"/>
      <c r="J43" s="142">
        <f t="shared" si="10"/>
        <v>0</v>
      </c>
      <c r="K43" s="141"/>
      <c r="L43" s="142">
        <f t="shared" si="11"/>
        <v>0</v>
      </c>
      <c r="M43" s="141"/>
      <c r="N43" s="142">
        <f t="shared" si="12"/>
        <v>0</v>
      </c>
      <c r="O43" s="381">
        <f t="shared" si="13"/>
        <v>0</v>
      </c>
      <c r="P43" s="382"/>
    </row>
    <row r="44" spans="2:16" ht="44.25" customHeight="1" x14ac:dyDescent="0.3">
      <c r="B44" s="377"/>
      <c r="C44" s="300"/>
      <c r="D44" s="136"/>
      <c r="E44" s="137"/>
      <c r="F44" s="189">
        <f t="shared" si="14"/>
        <v>0</v>
      </c>
      <c r="G44" s="139">
        <v>0</v>
      </c>
      <c r="H44" s="140">
        <f>IF(E44="",0,Listas!$J$15)</f>
        <v>0</v>
      </c>
      <c r="I44" s="141"/>
      <c r="J44" s="142">
        <f t="shared" si="10"/>
        <v>0</v>
      </c>
      <c r="K44" s="141"/>
      <c r="L44" s="142">
        <f t="shared" si="11"/>
        <v>0</v>
      </c>
      <c r="M44" s="141"/>
      <c r="N44" s="142">
        <f t="shared" si="12"/>
        <v>0</v>
      </c>
      <c r="O44" s="381">
        <f t="shared" si="13"/>
        <v>0</v>
      </c>
      <c r="P44" s="382"/>
    </row>
    <row r="45" spans="2:16" ht="44.25" customHeight="1" thickBot="1" x14ac:dyDescent="0.35">
      <c r="B45" s="378"/>
      <c r="C45" s="301"/>
      <c r="D45" s="143"/>
      <c r="E45" s="144"/>
      <c r="F45" s="190">
        <f t="shared" si="14"/>
        <v>0</v>
      </c>
      <c r="G45" s="146">
        <v>0</v>
      </c>
      <c r="H45" s="147">
        <f>IF(E45="",0,Listas!$J$15)</f>
        <v>0</v>
      </c>
      <c r="I45" s="148"/>
      <c r="J45" s="149">
        <f t="shared" si="10"/>
        <v>0</v>
      </c>
      <c r="K45" s="148"/>
      <c r="L45" s="149">
        <f t="shared" si="11"/>
        <v>0</v>
      </c>
      <c r="M45" s="148"/>
      <c r="N45" s="149">
        <f t="shared" si="12"/>
        <v>0</v>
      </c>
      <c r="O45" s="383">
        <f t="shared" si="13"/>
        <v>0</v>
      </c>
      <c r="P45" s="384"/>
    </row>
    <row r="46" spans="2:16" ht="15.75" customHeight="1" thickBot="1" x14ac:dyDescent="0.35">
      <c r="D46" s="88"/>
      <c r="E46" s="150"/>
      <c r="F46" s="150"/>
      <c r="G46" s="150"/>
      <c r="H46" s="151" t="s">
        <v>108</v>
      </c>
      <c r="I46" s="152"/>
      <c r="J46" s="153">
        <f>SUM(J41:J45)</f>
        <v>0</v>
      </c>
      <c r="K46" s="154"/>
      <c r="L46" s="153">
        <f>SUM(L41:L45)</f>
        <v>0</v>
      </c>
      <c r="M46" s="152"/>
      <c r="N46" s="153">
        <f t="shared" ref="N46:O46" si="15">SUM(N41:N45)</f>
        <v>0</v>
      </c>
      <c r="O46" s="385">
        <f t="shared" si="15"/>
        <v>0</v>
      </c>
      <c r="P46" s="264"/>
    </row>
    <row r="47" spans="2:16" ht="15.75" customHeight="1" thickBot="1" x14ac:dyDescent="0.35">
      <c r="D47" s="88"/>
      <c r="J47" s="89"/>
      <c r="K47" s="89"/>
    </row>
    <row r="48" spans="2:16" ht="15.75" customHeight="1" x14ac:dyDescent="0.3">
      <c r="B48" s="386" t="s">
        <v>131</v>
      </c>
      <c r="C48" s="387"/>
      <c r="D48" s="387"/>
      <c r="E48" s="387"/>
      <c r="F48" s="387"/>
      <c r="G48" s="387"/>
      <c r="H48" s="155"/>
      <c r="J48" s="89"/>
      <c r="K48" s="89"/>
    </row>
    <row r="49" spans="1:22" ht="15.75" customHeight="1" thickBot="1" x14ac:dyDescent="0.35">
      <c r="B49" s="378"/>
      <c r="C49" s="388"/>
      <c r="D49" s="388"/>
      <c r="E49" s="388"/>
      <c r="F49" s="388"/>
      <c r="G49" s="388"/>
      <c r="H49" s="155"/>
      <c r="J49" s="89"/>
      <c r="K49" s="89"/>
    </row>
    <row r="50" spans="1:22" ht="6" customHeight="1" thickBot="1" x14ac:dyDescent="0.35">
      <c r="D50" s="88"/>
      <c r="H50" s="155"/>
      <c r="J50" s="89"/>
      <c r="K50" s="89"/>
    </row>
    <row r="51" spans="1:22" ht="18.600000000000001" customHeight="1" thickBot="1" x14ac:dyDescent="0.35">
      <c r="B51" s="156" t="s">
        <v>121</v>
      </c>
      <c r="C51" s="157" t="s">
        <v>132</v>
      </c>
      <c r="D51" s="156" t="s">
        <v>133</v>
      </c>
      <c r="E51" s="375" t="s">
        <v>134</v>
      </c>
      <c r="F51" s="264"/>
      <c r="G51" s="156" t="s">
        <v>117</v>
      </c>
      <c r="H51" s="155"/>
      <c r="I51" s="318" t="s">
        <v>135</v>
      </c>
      <c r="J51" s="319"/>
      <c r="K51" s="320"/>
      <c r="L51" s="370" t="s">
        <v>136</v>
      </c>
      <c r="M51" s="325"/>
      <c r="N51" s="326"/>
      <c r="O51" s="371" t="s">
        <v>137</v>
      </c>
      <c r="P51" s="320"/>
    </row>
    <row r="52" spans="1:22" ht="14.25" customHeight="1" x14ac:dyDescent="0.35">
      <c r="A52" s="158"/>
      <c r="B52" s="159"/>
      <c r="C52" s="160">
        <v>2</v>
      </c>
      <c r="D52" s="161"/>
      <c r="E52" s="329"/>
      <c r="F52" s="330"/>
      <c r="G52" s="162"/>
      <c r="H52" s="158"/>
      <c r="I52" s="321"/>
      <c r="J52" s="322"/>
      <c r="K52" s="323"/>
      <c r="L52" s="220">
        <f>Listas!$J$39</f>
        <v>2027</v>
      </c>
      <c r="M52" s="220">
        <f>Listas!$J$40</f>
        <v>2028</v>
      </c>
      <c r="N52" s="220">
        <f>Listas!$J$41</f>
        <v>2029</v>
      </c>
      <c r="O52" s="321"/>
      <c r="P52" s="323"/>
      <c r="Q52" s="158"/>
      <c r="R52" s="158"/>
      <c r="S52" s="158"/>
      <c r="T52" s="158"/>
      <c r="U52" s="158"/>
      <c r="V52" s="158"/>
    </row>
    <row r="53" spans="1:22" ht="14.25" customHeight="1" x14ac:dyDescent="0.3">
      <c r="B53" s="163" t="s">
        <v>141</v>
      </c>
      <c r="C53" s="164"/>
      <c r="D53" s="165"/>
      <c r="E53" s="327"/>
      <c r="F53" s="328"/>
      <c r="G53" s="166"/>
      <c r="I53" s="324" t="s">
        <v>138</v>
      </c>
      <c r="J53" s="325"/>
      <c r="K53" s="326"/>
      <c r="L53" s="221">
        <f>J34+J46</f>
        <v>0</v>
      </c>
      <c r="M53" s="221">
        <f>L34+L46</f>
        <v>0</v>
      </c>
      <c r="N53" s="221">
        <f>N34+N46</f>
        <v>0</v>
      </c>
      <c r="O53" s="372">
        <f t="shared" ref="O53:O56" si="16">L53+M53+N53</f>
        <v>0</v>
      </c>
      <c r="P53" s="326"/>
    </row>
    <row r="54" spans="1:22" ht="14.25" customHeight="1" x14ac:dyDescent="0.3">
      <c r="B54" s="163"/>
      <c r="C54" s="164"/>
      <c r="D54" s="165"/>
      <c r="E54" s="327"/>
      <c r="F54" s="328"/>
      <c r="G54" s="166"/>
      <c r="I54" s="324" t="s">
        <v>139</v>
      </c>
      <c r="J54" s="325"/>
      <c r="K54" s="326"/>
      <c r="L54" s="221">
        <f t="shared" ref="L54:N56" si="17">SUMIFS($G$52:$G$79,$B$52:$B$79,$I54,$D$52:$D$79,L$52)</f>
        <v>0</v>
      </c>
      <c r="M54" s="221">
        <f t="shared" si="17"/>
        <v>0</v>
      </c>
      <c r="N54" s="221">
        <f t="shared" si="17"/>
        <v>0</v>
      </c>
      <c r="O54" s="372">
        <f t="shared" si="16"/>
        <v>0</v>
      </c>
      <c r="P54" s="326"/>
    </row>
    <row r="55" spans="1:22" ht="14.25" customHeight="1" x14ac:dyDescent="0.3">
      <c r="B55" s="163"/>
      <c r="C55" s="164"/>
      <c r="D55" s="165"/>
      <c r="E55" s="327"/>
      <c r="F55" s="328"/>
      <c r="G55" s="166"/>
      <c r="I55" s="324" t="s">
        <v>140</v>
      </c>
      <c r="J55" s="325"/>
      <c r="K55" s="326"/>
      <c r="L55" s="221">
        <f t="shared" si="17"/>
        <v>0</v>
      </c>
      <c r="M55" s="221">
        <f t="shared" si="17"/>
        <v>0</v>
      </c>
      <c r="N55" s="221">
        <f t="shared" si="17"/>
        <v>0</v>
      </c>
      <c r="O55" s="372">
        <f t="shared" si="16"/>
        <v>0</v>
      </c>
      <c r="P55" s="326"/>
    </row>
    <row r="56" spans="1:22" ht="14.25" customHeight="1" x14ac:dyDescent="0.3">
      <c r="B56" s="163"/>
      <c r="C56" s="164"/>
      <c r="D56" s="165"/>
      <c r="E56" s="327"/>
      <c r="F56" s="328"/>
      <c r="G56" s="166"/>
      <c r="I56" s="324" t="s">
        <v>141</v>
      </c>
      <c r="J56" s="325"/>
      <c r="K56" s="326"/>
      <c r="L56" s="221">
        <f t="shared" si="17"/>
        <v>0</v>
      </c>
      <c r="M56" s="221">
        <f t="shared" si="17"/>
        <v>0</v>
      </c>
      <c r="N56" s="221">
        <f t="shared" si="17"/>
        <v>0</v>
      </c>
      <c r="O56" s="372">
        <f t="shared" si="16"/>
        <v>0</v>
      </c>
      <c r="P56" s="326"/>
    </row>
    <row r="57" spans="1:22" ht="14.25" customHeight="1" x14ac:dyDescent="0.3">
      <c r="B57" s="163"/>
      <c r="C57" s="164"/>
      <c r="D57" s="165"/>
      <c r="E57" s="327"/>
      <c r="F57" s="328"/>
      <c r="G57" s="166"/>
      <c r="I57" s="324" t="s">
        <v>137</v>
      </c>
      <c r="J57" s="325"/>
      <c r="K57" s="326"/>
      <c r="L57" s="222">
        <f t="shared" ref="L57:O57" si="18">SUM(L53:L56)</f>
        <v>0</v>
      </c>
      <c r="M57" s="222">
        <f t="shared" si="18"/>
        <v>0</v>
      </c>
      <c r="N57" s="222">
        <f t="shared" si="18"/>
        <v>0</v>
      </c>
      <c r="O57" s="372">
        <f t="shared" si="18"/>
        <v>0</v>
      </c>
      <c r="P57" s="326"/>
    </row>
    <row r="58" spans="1:22" ht="14.25" customHeight="1" thickBot="1" x14ac:dyDescent="0.35">
      <c r="B58" s="163"/>
      <c r="C58" s="164"/>
      <c r="D58" s="165"/>
      <c r="E58" s="327"/>
      <c r="F58" s="328"/>
      <c r="G58" s="166"/>
      <c r="I58" s="89"/>
      <c r="J58" s="89"/>
    </row>
    <row r="59" spans="1:22" ht="14.25" customHeight="1" thickBot="1" x14ac:dyDescent="0.35">
      <c r="B59" s="163"/>
      <c r="C59" s="164"/>
      <c r="D59" s="165"/>
      <c r="E59" s="327"/>
      <c r="F59" s="328"/>
      <c r="G59" s="166"/>
      <c r="I59" s="374" t="s">
        <v>142</v>
      </c>
      <c r="J59" s="263"/>
      <c r="K59" s="263"/>
      <c r="L59" s="263"/>
      <c r="M59" s="263"/>
      <c r="N59" s="263"/>
      <c r="O59" s="264"/>
      <c r="P59" s="167">
        <f>Identificação!D12</f>
        <v>10000</v>
      </c>
    </row>
    <row r="60" spans="1:22" ht="14.25" customHeight="1" x14ac:dyDescent="0.3">
      <c r="B60" s="163"/>
      <c r="C60" s="164"/>
      <c r="D60" s="165"/>
      <c r="E60" s="327"/>
      <c r="F60" s="328"/>
      <c r="G60" s="166"/>
    </row>
    <row r="61" spans="1:22" ht="14.25" customHeight="1" x14ac:dyDescent="0.3">
      <c r="B61" s="163"/>
      <c r="C61" s="164"/>
      <c r="D61" s="165"/>
      <c r="E61" s="327"/>
      <c r="F61" s="328"/>
      <c r="G61" s="166"/>
      <c r="I61" s="373" t="str">
        <f>IF(O55&gt;0.1*O57,"Segundo o ponto 3 do Artigo 6.º : Os instrumentos e equipamentos científicos só podem ser adquiridos desde que não existam nas IES Ensino Lusófona e são limitados a 10% do financiamento solicitado","")</f>
        <v/>
      </c>
      <c r="J61" s="373"/>
      <c r="K61" s="373"/>
      <c r="L61" s="373"/>
      <c r="M61" s="373"/>
      <c r="N61" s="373"/>
      <c r="O61" s="373"/>
      <c r="P61" s="373"/>
    </row>
    <row r="62" spans="1:22" ht="14.25" customHeight="1" x14ac:dyDescent="0.3">
      <c r="B62" s="163"/>
      <c r="C62" s="164"/>
      <c r="D62" s="165"/>
      <c r="E62" s="327"/>
      <c r="F62" s="328"/>
      <c r="G62" s="166"/>
      <c r="I62" s="373"/>
      <c r="J62" s="373"/>
      <c r="K62" s="373"/>
      <c r="L62" s="373"/>
      <c r="M62" s="373"/>
      <c r="N62" s="373"/>
      <c r="O62" s="373"/>
      <c r="P62" s="373"/>
    </row>
    <row r="63" spans="1:22" ht="14.25" customHeight="1" x14ac:dyDescent="0.3">
      <c r="B63" s="163"/>
      <c r="C63" s="164"/>
      <c r="D63" s="165"/>
      <c r="E63" s="327"/>
      <c r="F63" s="328"/>
      <c r="G63" s="166"/>
      <c r="I63" s="373"/>
      <c r="J63" s="373"/>
      <c r="K63" s="373"/>
      <c r="L63" s="373"/>
      <c r="M63" s="373"/>
      <c r="N63" s="373"/>
      <c r="O63" s="373"/>
      <c r="P63" s="373"/>
    </row>
    <row r="64" spans="1:22" ht="14.25" customHeight="1" thickBot="1" x14ac:dyDescent="0.35">
      <c r="B64" s="163"/>
      <c r="C64" s="164"/>
      <c r="D64" s="165"/>
      <c r="E64" s="327"/>
      <c r="F64" s="328"/>
      <c r="G64" s="166"/>
      <c r="M64" s="181"/>
      <c r="N64" s="181"/>
      <c r="O64" s="181"/>
      <c r="P64" s="181"/>
    </row>
    <row r="65" spans="2:16" ht="14.25" customHeight="1" x14ac:dyDescent="0.3">
      <c r="B65" s="163"/>
      <c r="C65" s="164"/>
      <c r="D65" s="165"/>
      <c r="E65" s="327"/>
      <c r="F65" s="328"/>
      <c r="G65" s="166"/>
      <c r="I65" s="355" t="s">
        <v>143</v>
      </c>
      <c r="J65" s="340"/>
      <c r="K65" s="340"/>
      <c r="L65" s="340"/>
      <c r="M65" s="340"/>
      <c r="N65" s="340"/>
      <c r="O65" s="340"/>
      <c r="P65" s="245"/>
    </row>
    <row r="66" spans="2:16" ht="14.25" customHeight="1" x14ac:dyDescent="0.3">
      <c r="B66" s="163"/>
      <c r="C66" s="164"/>
      <c r="D66" s="165"/>
      <c r="E66" s="327"/>
      <c r="F66" s="328"/>
      <c r="G66" s="166"/>
      <c r="I66" s="334"/>
      <c r="J66" s="335"/>
      <c r="K66" s="335"/>
      <c r="L66" s="335"/>
      <c r="M66" s="335"/>
      <c r="N66" s="335"/>
      <c r="O66" s="335"/>
      <c r="P66" s="342"/>
    </row>
    <row r="67" spans="2:16" ht="14.25" customHeight="1" x14ac:dyDescent="0.3">
      <c r="B67" s="163"/>
      <c r="C67" s="164"/>
      <c r="D67" s="165"/>
      <c r="E67" s="327"/>
      <c r="F67" s="328"/>
      <c r="G67" s="166"/>
      <c r="I67" s="334"/>
      <c r="J67" s="335"/>
      <c r="K67" s="335"/>
      <c r="L67" s="335"/>
      <c r="M67" s="335"/>
      <c r="N67" s="335"/>
      <c r="O67" s="335"/>
      <c r="P67" s="342"/>
    </row>
    <row r="68" spans="2:16" ht="14.25" customHeight="1" thickBot="1" x14ac:dyDescent="0.35">
      <c r="B68" s="163"/>
      <c r="C68" s="164"/>
      <c r="D68" s="165"/>
      <c r="E68" s="327"/>
      <c r="F68" s="328"/>
      <c r="G68" s="166"/>
      <c r="I68" s="350"/>
      <c r="J68" s="351"/>
      <c r="K68" s="351"/>
      <c r="L68" s="351"/>
      <c r="M68" s="351"/>
      <c r="N68" s="351"/>
      <c r="O68" s="351"/>
      <c r="P68" s="354"/>
    </row>
    <row r="69" spans="2:16" ht="14.25" customHeight="1" x14ac:dyDescent="0.3">
      <c r="B69" s="163"/>
      <c r="C69" s="164"/>
      <c r="D69" s="165"/>
      <c r="E69" s="327"/>
      <c r="F69" s="328"/>
      <c r="G69" s="166"/>
      <c r="I69" s="331" t="s">
        <v>144</v>
      </c>
      <c r="J69" s="332"/>
      <c r="K69" s="332"/>
      <c r="L69" s="333"/>
      <c r="M69" s="339" t="s">
        <v>145</v>
      </c>
      <c r="N69" s="340"/>
      <c r="O69" s="340"/>
      <c r="P69" s="245"/>
    </row>
    <row r="70" spans="2:16" ht="14.25" customHeight="1" x14ac:dyDescent="0.3">
      <c r="B70" s="163"/>
      <c r="C70" s="164"/>
      <c r="D70" s="165"/>
      <c r="E70" s="327"/>
      <c r="F70" s="328"/>
      <c r="G70" s="166"/>
      <c r="I70" s="334"/>
      <c r="J70" s="335"/>
      <c r="K70" s="335"/>
      <c r="L70" s="333"/>
      <c r="M70" s="341"/>
      <c r="N70" s="335"/>
      <c r="O70" s="335"/>
      <c r="P70" s="342"/>
    </row>
    <row r="71" spans="2:16" ht="14.25" customHeight="1" x14ac:dyDescent="0.3">
      <c r="B71" s="163"/>
      <c r="C71" s="164"/>
      <c r="D71" s="165"/>
      <c r="E71" s="327"/>
      <c r="F71" s="328"/>
      <c r="G71" s="166"/>
      <c r="I71" s="336"/>
      <c r="J71" s="337"/>
      <c r="K71" s="337"/>
      <c r="L71" s="338"/>
      <c r="M71" s="343"/>
      <c r="N71" s="337"/>
      <c r="O71" s="337"/>
      <c r="P71" s="344"/>
    </row>
    <row r="72" spans="2:16" ht="14.25" customHeight="1" x14ac:dyDescent="0.3">
      <c r="B72" s="163"/>
      <c r="C72" s="164"/>
      <c r="D72" s="165"/>
      <c r="E72" s="327"/>
      <c r="F72" s="328"/>
      <c r="G72" s="166"/>
      <c r="I72" s="345" t="s">
        <v>146</v>
      </c>
      <c r="J72" s="346"/>
      <c r="K72" s="346"/>
      <c r="L72" s="347"/>
      <c r="M72" s="348" t="s">
        <v>147</v>
      </c>
      <c r="N72" s="346"/>
      <c r="O72" s="346"/>
      <c r="P72" s="349"/>
    </row>
    <row r="73" spans="2:16" ht="14.25" customHeight="1" x14ac:dyDescent="0.3">
      <c r="B73" s="163"/>
      <c r="C73" s="164"/>
      <c r="D73" s="165"/>
      <c r="E73" s="327"/>
      <c r="F73" s="328"/>
      <c r="G73" s="166"/>
      <c r="I73" s="336"/>
      <c r="J73" s="337"/>
      <c r="K73" s="337"/>
      <c r="L73" s="338"/>
      <c r="M73" s="343"/>
      <c r="N73" s="337"/>
      <c r="O73" s="337"/>
      <c r="P73" s="344"/>
    </row>
    <row r="74" spans="2:16" ht="14.25" customHeight="1" x14ac:dyDescent="0.3">
      <c r="B74" s="163"/>
      <c r="C74" s="164"/>
      <c r="D74" s="165"/>
      <c r="E74" s="327"/>
      <c r="F74" s="328"/>
      <c r="G74" s="166"/>
      <c r="I74" s="345" t="s">
        <v>148</v>
      </c>
      <c r="J74" s="346"/>
      <c r="K74" s="346"/>
      <c r="L74" s="347"/>
      <c r="M74" s="348" t="s">
        <v>149</v>
      </c>
      <c r="N74" s="346"/>
      <c r="O74" s="346"/>
      <c r="P74" s="349"/>
    </row>
    <row r="75" spans="2:16" ht="14.25" customHeight="1" x14ac:dyDescent="0.3">
      <c r="B75" s="163"/>
      <c r="C75" s="164"/>
      <c r="D75" s="165"/>
      <c r="E75" s="327"/>
      <c r="F75" s="328"/>
      <c r="G75" s="166"/>
      <c r="I75" s="336"/>
      <c r="J75" s="337"/>
      <c r="K75" s="337"/>
      <c r="L75" s="338"/>
      <c r="M75" s="343"/>
      <c r="N75" s="337"/>
      <c r="O75" s="337"/>
      <c r="P75" s="344"/>
    </row>
    <row r="76" spans="2:16" ht="14.25" customHeight="1" x14ac:dyDescent="0.3">
      <c r="B76" s="163"/>
      <c r="C76" s="164"/>
      <c r="D76" s="165"/>
      <c r="E76" s="327"/>
      <c r="F76" s="328"/>
      <c r="G76" s="166"/>
      <c r="I76" s="345" t="s">
        <v>141</v>
      </c>
      <c r="J76" s="346"/>
      <c r="K76" s="346"/>
      <c r="L76" s="347"/>
      <c r="M76" s="348" t="s">
        <v>150</v>
      </c>
      <c r="N76" s="346"/>
      <c r="O76" s="346"/>
      <c r="P76" s="349"/>
    </row>
    <row r="77" spans="2:16" ht="14.25" customHeight="1" x14ac:dyDescent="0.3">
      <c r="B77" s="163"/>
      <c r="C77" s="164"/>
      <c r="D77" s="165"/>
      <c r="E77" s="327"/>
      <c r="F77" s="328"/>
      <c r="G77" s="166"/>
      <c r="I77" s="334"/>
      <c r="J77" s="335"/>
      <c r="K77" s="335"/>
      <c r="L77" s="333"/>
      <c r="M77" s="341"/>
      <c r="N77" s="335"/>
      <c r="O77" s="335"/>
      <c r="P77" s="342"/>
    </row>
    <row r="78" spans="2:16" ht="14.25" customHeight="1" x14ac:dyDescent="0.3">
      <c r="B78" s="163"/>
      <c r="C78" s="164"/>
      <c r="D78" s="165"/>
      <c r="E78" s="327"/>
      <c r="F78" s="328"/>
      <c r="G78" s="166"/>
      <c r="I78" s="334"/>
      <c r="J78" s="335"/>
      <c r="K78" s="335"/>
      <c r="L78" s="333"/>
      <c r="M78" s="341"/>
      <c r="N78" s="335"/>
      <c r="O78" s="335"/>
      <c r="P78" s="342"/>
    </row>
    <row r="79" spans="2:16" ht="30" customHeight="1" thickBot="1" x14ac:dyDescent="0.35">
      <c r="B79" s="168"/>
      <c r="C79" s="169"/>
      <c r="D79" s="170"/>
      <c r="E79" s="356"/>
      <c r="F79" s="357"/>
      <c r="G79" s="171"/>
      <c r="I79" s="350"/>
      <c r="J79" s="351"/>
      <c r="K79" s="351"/>
      <c r="L79" s="352"/>
      <c r="M79" s="353"/>
      <c r="N79" s="351"/>
      <c r="O79" s="351"/>
      <c r="P79" s="354"/>
    </row>
    <row r="80" spans="2:16" ht="15.75" customHeight="1" x14ac:dyDescent="0.3">
      <c r="D80" s="88"/>
      <c r="J80" s="172"/>
      <c r="K80" s="89"/>
      <c r="L80" s="37"/>
      <c r="M80" s="37"/>
      <c r="N80" s="37"/>
      <c r="O80" s="37"/>
      <c r="P80" s="37"/>
    </row>
    <row r="81" spans="4:16" ht="15.75" customHeight="1" x14ac:dyDescent="0.3">
      <c r="D81" s="88"/>
      <c r="J81" s="172"/>
      <c r="K81" s="89"/>
      <c r="L81" s="37"/>
      <c r="M81" s="37"/>
      <c r="N81" s="37"/>
      <c r="O81" s="37"/>
      <c r="P81" s="37"/>
    </row>
    <row r="82" spans="4:16" ht="15.75" customHeight="1" x14ac:dyDescent="0.3">
      <c r="D82" s="88"/>
      <c r="J82" s="172"/>
      <c r="K82" s="89"/>
      <c r="L82" s="37"/>
      <c r="M82" s="37"/>
      <c r="N82" s="37"/>
      <c r="O82" s="37"/>
      <c r="P82" s="37"/>
    </row>
    <row r="83" spans="4:16" ht="15.75" customHeight="1" x14ac:dyDescent="0.3">
      <c r="D83" s="88"/>
      <c r="J83" s="172"/>
      <c r="K83" s="89"/>
      <c r="L83" s="37"/>
      <c r="M83" s="37"/>
      <c r="N83" s="37"/>
      <c r="O83" s="37"/>
      <c r="P83" s="37"/>
    </row>
    <row r="84" spans="4:16" ht="15.75" customHeight="1" x14ac:dyDescent="0.3">
      <c r="D84" s="88"/>
      <c r="J84" s="172"/>
      <c r="K84" s="89"/>
      <c r="L84" s="37"/>
      <c r="M84" s="37"/>
      <c r="N84" s="37"/>
      <c r="O84" s="37"/>
      <c r="P84" s="37"/>
    </row>
    <row r="85" spans="4:16" ht="15.75" customHeight="1" x14ac:dyDescent="0.3">
      <c r="D85" s="88"/>
      <c r="J85" s="172"/>
      <c r="K85" s="89"/>
      <c r="L85" s="37"/>
      <c r="M85" s="37"/>
      <c r="N85" s="37"/>
      <c r="O85" s="37"/>
      <c r="P85" s="37"/>
    </row>
    <row r="86" spans="4:16" ht="15.75" customHeight="1" x14ac:dyDescent="0.3">
      <c r="D86" s="88"/>
      <c r="J86" s="172"/>
      <c r="K86" s="89"/>
      <c r="L86" s="37"/>
      <c r="M86" s="37"/>
      <c r="N86" s="37"/>
      <c r="O86" s="37"/>
      <c r="P86" s="37"/>
    </row>
    <row r="87" spans="4:16" ht="15.75" customHeight="1" x14ac:dyDescent="0.3">
      <c r="D87" s="88"/>
      <c r="J87" s="172"/>
      <c r="K87" s="89"/>
      <c r="L87" s="37"/>
      <c r="M87" s="37"/>
      <c r="N87" s="37"/>
      <c r="O87" s="37"/>
      <c r="P87" s="37"/>
    </row>
    <row r="88" spans="4:16" ht="15.75" customHeight="1" x14ac:dyDescent="0.3">
      <c r="D88" s="88"/>
      <c r="J88" s="172"/>
      <c r="K88" s="89"/>
      <c r="L88" s="37"/>
      <c r="M88" s="37"/>
      <c r="N88" s="37"/>
      <c r="O88" s="37"/>
      <c r="P88" s="37"/>
    </row>
    <row r="89" spans="4:16" ht="15.75" customHeight="1" x14ac:dyDescent="0.3">
      <c r="D89" s="88"/>
      <c r="J89" s="172"/>
      <c r="K89" s="89"/>
      <c r="L89" s="37"/>
      <c r="M89" s="37"/>
      <c r="N89" s="37"/>
      <c r="O89" s="37"/>
      <c r="P89" s="37"/>
    </row>
    <row r="90" spans="4:16" ht="15.75" customHeight="1" x14ac:dyDescent="0.3">
      <c r="D90" s="88"/>
      <c r="J90" s="172"/>
      <c r="K90" s="89"/>
      <c r="L90" s="37"/>
      <c r="M90" s="37"/>
      <c r="N90" s="37"/>
      <c r="O90" s="37"/>
      <c r="P90" s="37"/>
    </row>
    <row r="91" spans="4:16" ht="15.75" customHeight="1" x14ac:dyDescent="0.3">
      <c r="D91" s="88"/>
      <c r="J91" s="172"/>
      <c r="K91" s="89"/>
      <c r="L91" s="37"/>
      <c r="M91" s="37"/>
      <c r="N91" s="37"/>
      <c r="O91" s="37"/>
      <c r="P91" s="37"/>
    </row>
    <row r="92" spans="4:16" ht="15.75" customHeight="1" x14ac:dyDescent="0.3">
      <c r="D92" s="88"/>
      <c r="J92" s="172"/>
      <c r="K92" s="89"/>
      <c r="L92" s="37"/>
      <c r="M92" s="37"/>
      <c r="N92" s="37"/>
      <c r="O92" s="37"/>
      <c r="P92" s="37"/>
    </row>
    <row r="93" spans="4:16" ht="15.75" customHeight="1" x14ac:dyDescent="0.3">
      <c r="D93" s="88"/>
      <c r="J93" s="172"/>
      <c r="K93" s="89"/>
      <c r="L93" s="37"/>
      <c r="M93" s="37"/>
      <c r="N93" s="37"/>
      <c r="O93" s="37"/>
      <c r="P93" s="37"/>
    </row>
    <row r="94" spans="4:16" ht="15.75" customHeight="1" x14ac:dyDescent="0.3">
      <c r="D94" s="88"/>
      <c r="J94" s="172"/>
      <c r="K94" s="89"/>
      <c r="L94" s="37"/>
      <c r="M94" s="37"/>
      <c r="N94" s="37"/>
      <c r="O94" s="37"/>
      <c r="P94" s="37"/>
    </row>
    <row r="95" spans="4:16" ht="15.75" customHeight="1" x14ac:dyDescent="0.3">
      <c r="D95" s="88"/>
      <c r="J95" s="172"/>
      <c r="K95" s="89"/>
      <c r="L95" s="37"/>
      <c r="M95" s="37"/>
      <c r="N95" s="37"/>
      <c r="O95" s="37"/>
      <c r="P95" s="37"/>
    </row>
    <row r="96" spans="4:16" ht="15.75" customHeight="1" x14ac:dyDescent="0.3">
      <c r="D96" s="88"/>
      <c r="J96" s="172"/>
      <c r="K96" s="89"/>
      <c r="L96" s="37"/>
      <c r="M96" s="37"/>
      <c r="N96" s="37"/>
      <c r="O96" s="37"/>
      <c r="P96" s="37"/>
    </row>
    <row r="97" spans="4:16" ht="15.75" customHeight="1" x14ac:dyDescent="0.3">
      <c r="D97" s="88"/>
      <c r="J97" s="172"/>
      <c r="K97" s="89"/>
      <c r="L97" s="37"/>
      <c r="M97" s="37"/>
      <c r="N97" s="37"/>
      <c r="O97" s="37"/>
      <c r="P97" s="37"/>
    </row>
    <row r="98" spans="4:16" ht="15.75" customHeight="1" x14ac:dyDescent="0.3">
      <c r="D98" s="88"/>
      <c r="J98" s="172"/>
      <c r="K98" s="89"/>
      <c r="L98" s="37"/>
      <c r="M98" s="37"/>
      <c r="N98" s="37"/>
      <c r="O98" s="37"/>
      <c r="P98" s="37"/>
    </row>
    <row r="99" spans="4:16" ht="15.75" customHeight="1" x14ac:dyDescent="0.3">
      <c r="D99" s="88"/>
      <c r="J99" s="172"/>
      <c r="K99" s="89"/>
      <c r="L99" s="37"/>
      <c r="M99" s="37"/>
      <c r="N99" s="37"/>
      <c r="O99" s="37"/>
      <c r="P99" s="37"/>
    </row>
    <row r="100" spans="4:16" ht="15.75" customHeight="1" x14ac:dyDescent="0.3">
      <c r="D100" s="88"/>
      <c r="J100" s="172"/>
      <c r="K100" s="89"/>
      <c r="L100" s="37"/>
      <c r="M100" s="37"/>
      <c r="N100" s="37"/>
      <c r="O100" s="37"/>
      <c r="P100" s="37"/>
    </row>
    <row r="101" spans="4:16" ht="15.75" customHeight="1" x14ac:dyDescent="0.3">
      <c r="D101" s="88"/>
      <c r="J101" s="172"/>
      <c r="K101" s="89"/>
      <c r="L101" s="37"/>
      <c r="M101" s="37"/>
      <c r="N101" s="37"/>
      <c r="O101" s="37"/>
      <c r="P101" s="37"/>
    </row>
    <row r="102" spans="4:16" ht="15.75" customHeight="1" x14ac:dyDescent="0.3">
      <c r="D102" s="88"/>
      <c r="J102" s="172"/>
      <c r="K102" s="89"/>
      <c r="L102" s="37"/>
      <c r="M102" s="37"/>
      <c r="N102" s="37"/>
      <c r="O102" s="37"/>
      <c r="P102" s="37"/>
    </row>
    <row r="103" spans="4:16" ht="15.75" customHeight="1" x14ac:dyDescent="0.3">
      <c r="D103" s="88"/>
      <c r="J103" s="172"/>
      <c r="K103" s="89"/>
      <c r="L103" s="37"/>
      <c r="M103" s="37"/>
      <c r="N103" s="37"/>
      <c r="O103" s="37"/>
      <c r="P103" s="37"/>
    </row>
    <row r="104" spans="4:16" ht="15.75" customHeight="1" x14ac:dyDescent="0.3">
      <c r="D104" s="88"/>
      <c r="J104" s="172"/>
      <c r="K104" s="89"/>
      <c r="L104" s="37"/>
      <c r="M104" s="37"/>
      <c r="N104" s="37"/>
      <c r="O104" s="37"/>
      <c r="P104" s="37"/>
    </row>
    <row r="105" spans="4:16" ht="15.75" customHeight="1" x14ac:dyDescent="0.3">
      <c r="D105" s="88"/>
      <c r="J105" s="172"/>
      <c r="K105" s="89"/>
      <c r="L105" s="37"/>
      <c r="M105" s="37"/>
      <c r="N105" s="37"/>
      <c r="O105" s="37"/>
      <c r="P105" s="37"/>
    </row>
    <row r="106" spans="4:16" ht="15.75" customHeight="1" x14ac:dyDescent="0.3">
      <c r="D106" s="88"/>
      <c r="J106" s="89"/>
      <c r="K106" s="89"/>
    </row>
    <row r="107" spans="4:16" ht="15.75" customHeight="1" x14ac:dyDescent="0.3">
      <c r="D107" s="88"/>
      <c r="J107" s="89"/>
      <c r="K107" s="89"/>
    </row>
    <row r="108" spans="4:16" ht="15.75" customHeight="1" x14ac:dyDescent="0.3">
      <c r="D108" s="88"/>
      <c r="J108" s="89"/>
      <c r="K108" s="89"/>
    </row>
    <row r="109" spans="4:16" ht="15.75" customHeight="1" x14ac:dyDescent="0.3">
      <c r="D109" s="88"/>
      <c r="J109" s="89"/>
      <c r="K109" s="89"/>
    </row>
    <row r="110" spans="4:16" ht="15.75" customHeight="1" x14ac:dyDescent="0.3">
      <c r="D110" s="88"/>
      <c r="J110" s="89"/>
      <c r="K110" s="89"/>
    </row>
    <row r="111" spans="4:16" ht="15.75" customHeight="1" x14ac:dyDescent="0.3">
      <c r="D111" s="88"/>
      <c r="J111" s="89"/>
      <c r="K111" s="89"/>
    </row>
    <row r="112" spans="4:16" ht="15.75" customHeight="1" x14ac:dyDescent="0.3">
      <c r="D112" s="88"/>
      <c r="J112" s="89"/>
      <c r="K112" s="89"/>
    </row>
    <row r="113" spans="4:11" ht="15.75" customHeight="1" x14ac:dyDescent="0.3">
      <c r="D113" s="88"/>
      <c r="J113" s="89"/>
      <c r="K113" s="89"/>
    </row>
    <row r="114" spans="4:11" ht="15.75" customHeight="1" x14ac:dyDescent="0.3">
      <c r="D114" s="88"/>
      <c r="J114" s="89"/>
      <c r="K114" s="89"/>
    </row>
    <row r="115" spans="4:11" ht="15.75" customHeight="1" x14ac:dyDescent="0.3">
      <c r="D115" s="88"/>
      <c r="J115" s="89"/>
      <c r="K115" s="89"/>
    </row>
    <row r="116" spans="4:11" ht="15.75" customHeight="1" x14ac:dyDescent="0.3">
      <c r="D116" s="88"/>
      <c r="J116" s="89"/>
      <c r="K116" s="89"/>
    </row>
    <row r="117" spans="4:11" ht="15.75" customHeight="1" x14ac:dyDescent="0.3">
      <c r="D117" s="88"/>
      <c r="J117" s="89"/>
      <c r="K117" s="89"/>
    </row>
    <row r="118" spans="4:11" ht="15.75" customHeight="1" x14ac:dyDescent="0.3">
      <c r="D118" s="88"/>
      <c r="J118" s="89"/>
      <c r="K118" s="89"/>
    </row>
    <row r="119" spans="4:11" ht="15.75" customHeight="1" x14ac:dyDescent="0.3">
      <c r="D119" s="88"/>
      <c r="J119" s="89"/>
      <c r="K119" s="89"/>
    </row>
    <row r="120" spans="4:11" ht="15.75" customHeight="1" x14ac:dyDescent="0.3">
      <c r="D120" s="88"/>
      <c r="J120" s="89"/>
      <c r="K120" s="89"/>
    </row>
    <row r="121" spans="4:11" ht="15.75" customHeight="1" x14ac:dyDescent="0.3">
      <c r="D121" s="88"/>
      <c r="J121" s="89"/>
      <c r="K121" s="89"/>
    </row>
    <row r="122" spans="4:11" ht="15.75" customHeight="1" x14ac:dyDescent="0.3">
      <c r="D122" s="88"/>
      <c r="J122" s="89"/>
      <c r="K122" s="89"/>
    </row>
    <row r="123" spans="4:11" ht="15.75" customHeight="1" x14ac:dyDescent="0.3">
      <c r="D123" s="88"/>
      <c r="J123" s="89"/>
      <c r="K123" s="89"/>
    </row>
    <row r="124" spans="4:11" ht="15.75" customHeight="1" x14ac:dyDescent="0.3">
      <c r="D124" s="88"/>
      <c r="J124" s="89"/>
      <c r="K124" s="89"/>
    </row>
    <row r="125" spans="4:11" ht="15.75" customHeight="1" x14ac:dyDescent="0.3">
      <c r="D125" s="88"/>
      <c r="J125" s="89"/>
      <c r="K125" s="89"/>
    </row>
    <row r="126" spans="4:11" ht="15.75" customHeight="1" x14ac:dyDescent="0.3">
      <c r="D126" s="88"/>
      <c r="J126" s="89"/>
      <c r="K126" s="89"/>
    </row>
    <row r="127" spans="4:11" ht="15.75" customHeight="1" x14ac:dyDescent="0.3">
      <c r="D127" s="88"/>
      <c r="J127" s="89"/>
      <c r="K127" s="89"/>
    </row>
    <row r="128" spans="4:11" ht="15.75" customHeight="1" x14ac:dyDescent="0.3">
      <c r="D128" s="88"/>
      <c r="J128" s="89"/>
      <c r="K128" s="89"/>
    </row>
    <row r="129" spans="4:11" ht="15.75" customHeight="1" x14ac:dyDescent="0.3">
      <c r="D129" s="88"/>
      <c r="J129" s="89"/>
      <c r="K129" s="89"/>
    </row>
    <row r="130" spans="4:11" ht="15.75" customHeight="1" x14ac:dyDescent="0.3">
      <c r="D130" s="88"/>
      <c r="J130" s="89"/>
      <c r="K130" s="89"/>
    </row>
    <row r="131" spans="4:11" ht="15.75" customHeight="1" x14ac:dyDescent="0.3">
      <c r="D131" s="88"/>
      <c r="J131" s="89"/>
      <c r="K131" s="89"/>
    </row>
    <row r="132" spans="4:11" ht="15.75" customHeight="1" x14ac:dyDescent="0.3">
      <c r="D132" s="88"/>
      <c r="J132" s="89"/>
      <c r="K132" s="89"/>
    </row>
    <row r="133" spans="4:11" ht="15.75" customHeight="1" x14ac:dyDescent="0.3">
      <c r="D133" s="88"/>
      <c r="J133" s="89"/>
      <c r="K133" s="89"/>
    </row>
    <row r="134" spans="4:11" ht="15.75" customHeight="1" x14ac:dyDescent="0.3">
      <c r="D134" s="88"/>
      <c r="J134" s="89"/>
      <c r="K134" s="89"/>
    </row>
    <row r="135" spans="4:11" ht="15.75" customHeight="1" x14ac:dyDescent="0.3">
      <c r="D135" s="88"/>
      <c r="J135" s="89"/>
      <c r="K135" s="89"/>
    </row>
    <row r="136" spans="4:11" ht="15.75" customHeight="1" x14ac:dyDescent="0.3">
      <c r="D136" s="88"/>
      <c r="J136" s="89"/>
      <c r="K136" s="89"/>
    </row>
    <row r="137" spans="4:11" ht="15.75" customHeight="1" x14ac:dyDescent="0.3">
      <c r="D137" s="88"/>
      <c r="J137" s="89"/>
      <c r="K137" s="89"/>
    </row>
    <row r="138" spans="4:11" ht="15.75" customHeight="1" x14ac:dyDescent="0.3">
      <c r="D138" s="88"/>
      <c r="J138" s="89"/>
      <c r="K138" s="89"/>
    </row>
    <row r="139" spans="4:11" ht="15.75" customHeight="1" x14ac:dyDescent="0.3">
      <c r="D139" s="88"/>
      <c r="J139" s="89"/>
      <c r="K139" s="89"/>
    </row>
    <row r="140" spans="4:11" ht="15.75" customHeight="1" x14ac:dyDescent="0.3">
      <c r="D140" s="88"/>
      <c r="J140" s="89"/>
      <c r="K140" s="89"/>
    </row>
    <row r="141" spans="4:11" ht="15.75" customHeight="1" x14ac:dyDescent="0.3">
      <c r="D141" s="88"/>
      <c r="J141" s="89"/>
      <c r="K141" s="89"/>
    </row>
    <row r="142" spans="4:11" ht="15.75" customHeight="1" x14ac:dyDescent="0.3">
      <c r="D142" s="88"/>
      <c r="J142" s="89"/>
      <c r="K142" s="89"/>
    </row>
    <row r="143" spans="4:11" ht="15.75" customHeight="1" x14ac:dyDescent="0.3">
      <c r="D143" s="88"/>
      <c r="J143" s="89"/>
      <c r="K143" s="89"/>
    </row>
    <row r="144" spans="4:11" ht="15.75" customHeight="1" x14ac:dyDescent="0.3">
      <c r="D144" s="88"/>
      <c r="J144" s="89"/>
      <c r="K144" s="89"/>
    </row>
    <row r="145" spans="4:11" ht="15.75" customHeight="1" x14ac:dyDescent="0.3">
      <c r="D145" s="88"/>
      <c r="J145" s="89"/>
      <c r="K145" s="89"/>
    </row>
    <row r="146" spans="4:11" ht="15.75" customHeight="1" x14ac:dyDescent="0.3">
      <c r="D146" s="88"/>
      <c r="J146" s="89"/>
      <c r="K146" s="89"/>
    </row>
    <row r="147" spans="4:11" ht="15.75" customHeight="1" x14ac:dyDescent="0.3">
      <c r="D147" s="88"/>
      <c r="J147" s="89"/>
      <c r="K147" s="89"/>
    </row>
    <row r="148" spans="4:11" ht="15.75" customHeight="1" x14ac:dyDescent="0.3">
      <c r="D148" s="88"/>
      <c r="J148" s="89"/>
      <c r="K148" s="89"/>
    </row>
    <row r="149" spans="4:11" ht="15.75" customHeight="1" x14ac:dyDescent="0.3">
      <c r="D149" s="88"/>
      <c r="J149" s="89"/>
      <c r="K149" s="89"/>
    </row>
    <row r="150" spans="4:11" ht="15.75" customHeight="1" x14ac:dyDescent="0.3">
      <c r="D150" s="88"/>
      <c r="J150" s="89"/>
      <c r="K150" s="89"/>
    </row>
    <row r="151" spans="4:11" ht="15.75" customHeight="1" x14ac:dyDescent="0.3">
      <c r="D151" s="88"/>
      <c r="J151" s="89"/>
      <c r="K151" s="89"/>
    </row>
    <row r="152" spans="4:11" ht="15.75" customHeight="1" x14ac:dyDescent="0.3">
      <c r="D152" s="88"/>
      <c r="J152" s="89"/>
      <c r="K152" s="89"/>
    </row>
    <row r="153" spans="4:11" ht="15.75" customHeight="1" x14ac:dyDescent="0.3">
      <c r="D153" s="88"/>
      <c r="J153" s="89"/>
      <c r="K153" s="89"/>
    </row>
    <row r="154" spans="4:11" ht="15.75" customHeight="1" x14ac:dyDescent="0.3">
      <c r="D154" s="88"/>
      <c r="J154" s="89"/>
      <c r="K154" s="89"/>
    </row>
    <row r="155" spans="4:11" ht="15.75" customHeight="1" x14ac:dyDescent="0.3">
      <c r="D155" s="88"/>
      <c r="J155" s="89"/>
      <c r="K155" s="89"/>
    </row>
    <row r="156" spans="4:11" ht="15.75" customHeight="1" x14ac:dyDescent="0.3">
      <c r="D156" s="88"/>
      <c r="J156" s="89"/>
      <c r="K156" s="89"/>
    </row>
    <row r="157" spans="4:11" ht="15.75" customHeight="1" x14ac:dyDescent="0.3">
      <c r="D157" s="88"/>
      <c r="J157" s="89"/>
      <c r="K157" s="89"/>
    </row>
    <row r="158" spans="4:11" ht="15.75" customHeight="1" x14ac:dyDescent="0.3">
      <c r="D158" s="88"/>
      <c r="J158" s="89"/>
      <c r="K158" s="89"/>
    </row>
    <row r="159" spans="4:11" ht="15.75" customHeight="1" x14ac:dyDescent="0.3">
      <c r="D159" s="88"/>
      <c r="J159" s="89"/>
      <c r="K159" s="89"/>
    </row>
    <row r="160" spans="4:11" ht="15.75" customHeight="1" x14ac:dyDescent="0.3">
      <c r="D160" s="88"/>
      <c r="J160" s="89"/>
      <c r="K160" s="89"/>
    </row>
    <row r="161" spans="4:11" ht="15.75" customHeight="1" x14ac:dyDescent="0.3">
      <c r="D161" s="88"/>
      <c r="J161" s="89"/>
      <c r="K161" s="89"/>
    </row>
    <row r="162" spans="4:11" ht="15.75" customHeight="1" x14ac:dyDescent="0.3">
      <c r="D162" s="88"/>
      <c r="J162" s="89"/>
      <c r="K162" s="89"/>
    </row>
    <row r="163" spans="4:11" ht="15.75" customHeight="1" x14ac:dyDescent="0.3">
      <c r="D163" s="88"/>
      <c r="J163" s="89"/>
      <c r="K163" s="89"/>
    </row>
    <row r="164" spans="4:11" ht="15.75" customHeight="1" x14ac:dyDescent="0.3">
      <c r="D164" s="88"/>
      <c r="J164" s="89"/>
      <c r="K164" s="89"/>
    </row>
    <row r="165" spans="4:11" ht="15.75" customHeight="1" x14ac:dyDescent="0.3">
      <c r="D165" s="88"/>
      <c r="J165" s="89"/>
      <c r="K165" s="89"/>
    </row>
    <row r="166" spans="4:11" ht="15.75" customHeight="1" x14ac:dyDescent="0.3">
      <c r="D166" s="88"/>
      <c r="J166" s="89"/>
      <c r="K166" s="89"/>
    </row>
    <row r="167" spans="4:11" ht="15.75" customHeight="1" x14ac:dyDescent="0.3">
      <c r="D167" s="88"/>
      <c r="J167" s="89"/>
      <c r="K167" s="89"/>
    </row>
    <row r="168" spans="4:11" ht="15.75" customHeight="1" x14ac:dyDescent="0.3">
      <c r="D168" s="88"/>
      <c r="J168" s="89"/>
      <c r="K168" s="89"/>
    </row>
    <row r="169" spans="4:11" ht="15.75" customHeight="1" x14ac:dyDescent="0.3">
      <c r="D169" s="88"/>
      <c r="J169" s="89"/>
      <c r="K169" s="89"/>
    </row>
    <row r="170" spans="4:11" ht="15.75" customHeight="1" x14ac:dyDescent="0.3">
      <c r="D170" s="88"/>
      <c r="J170" s="89"/>
      <c r="K170" s="89"/>
    </row>
    <row r="171" spans="4:11" ht="15.75" customHeight="1" x14ac:dyDescent="0.3">
      <c r="D171" s="88"/>
      <c r="J171" s="89"/>
      <c r="K171" s="89"/>
    </row>
    <row r="172" spans="4:11" ht="15.75" customHeight="1" x14ac:dyDescent="0.3">
      <c r="D172" s="88"/>
      <c r="J172" s="89"/>
      <c r="K172" s="89"/>
    </row>
    <row r="173" spans="4:11" ht="15.75" customHeight="1" x14ac:dyDescent="0.3">
      <c r="D173" s="88"/>
      <c r="J173" s="89"/>
      <c r="K173" s="89"/>
    </row>
    <row r="174" spans="4:11" ht="15.75" customHeight="1" x14ac:dyDescent="0.3">
      <c r="D174" s="88"/>
      <c r="J174" s="89"/>
      <c r="K174" s="89"/>
    </row>
    <row r="175" spans="4:11" ht="15.75" customHeight="1" x14ac:dyDescent="0.3">
      <c r="D175" s="88"/>
      <c r="J175" s="89"/>
      <c r="K175" s="89"/>
    </row>
    <row r="176" spans="4:11" ht="15.75" customHeight="1" x14ac:dyDescent="0.3">
      <c r="D176" s="88"/>
      <c r="J176" s="89"/>
      <c r="K176" s="89"/>
    </row>
    <row r="177" spans="4:11" ht="15.75" customHeight="1" x14ac:dyDescent="0.3">
      <c r="D177" s="88"/>
      <c r="J177" s="89"/>
      <c r="K177" s="89"/>
    </row>
    <row r="178" spans="4:11" ht="15.75" customHeight="1" x14ac:dyDescent="0.3">
      <c r="D178" s="88"/>
      <c r="J178" s="89"/>
      <c r="K178" s="89"/>
    </row>
    <row r="179" spans="4:11" ht="15.75" customHeight="1" x14ac:dyDescent="0.3">
      <c r="D179" s="88"/>
      <c r="J179" s="89"/>
      <c r="K179" s="89"/>
    </row>
    <row r="180" spans="4:11" ht="15.75" customHeight="1" x14ac:dyDescent="0.3">
      <c r="D180" s="88"/>
      <c r="J180" s="89"/>
      <c r="K180" s="89"/>
    </row>
    <row r="181" spans="4:11" ht="15.75" customHeight="1" x14ac:dyDescent="0.3">
      <c r="D181" s="88"/>
      <c r="J181" s="89"/>
      <c r="K181" s="89"/>
    </row>
    <row r="182" spans="4:11" ht="15.75" customHeight="1" x14ac:dyDescent="0.3">
      <c r="D182" s="88"/>
      <c r="J182" s="89"/>
      <c r="K182" s="89"/>
    </row>
    <row r="183" spans="4:11" ht="15.75" customHeight="1" x14ac:dyDescent="0.3">
      <c r="D183" s="88"/>
      <c r="J183" s="89"/>
      <c r="K183" s="89"/>
    </row>
    <row r="184" spans="4:11" ht="15.75" customHeight="1" x14ac:dyDescent="0.3">
      <c r="D184" s="88"/>
      <c r="J184" s="89"/>
      <c r="K184" s="89"/>
    </row>
    <row r="185" spans="4:11" ht="15.75" customHeight="1" x14ac:dyDescent="0.3">
      <c r="D185" s="88"/>
      <c r="J185" s="89"/>
      <c r="K185" s="89"/>
    </row>
    <row r="186" spans="4:11" ht="15.75" customHeight="1" x14ac:dyDescent="0.3">
      <c r="D186" s="88"/>
      <c r="J186" s="89"/>
      <c r="K186" s="89"/>
    </row>
    <row r="187" spans="4:11" ht="15.75" customHeight="1" x14ac:dyDescent="0.3">
      <c r="D187" s="88"/>
      <c r="J187" s="89"/>
      <c r="K187" s="89"/>
    </row>
    <row r="188" spans="4:11" ht="15.75" customHeight="1" x14ac:dyDescent="0.3">
      <c r="D188" s="88"/>
      <c r="J188" s="89"/>
      <c r="K188" s="89"/>
    </row>
    <row r="189" spans="4:11" ht="15.75" customHeight="1" x14ac:dyDescent="0.3">
      <c r="D189" s="88"/>
      <c r="J189" s="89"/>
      <c r="K189" s="89"/>
    </row>
    <row r="190" spans="4:11" ht="15.75" customHeight="1" x14ac:dyDescent="0.3">
      <c r="D190" s="88"/>
      <c r="J190" s="89"/>
      <c r="K190" s="89"/>
    </row>
    <row r="191" spans="4:11" ht="15.75" customHeight="1" x14ac:dyDescent="0.3">
      <c r="D191" s="88"/>
      <c r="J191" s="89"/>
      <c r="K191" s="89"/>
    </row>
    <row r="192" spans="4:11" ht="15.75" customHeight="1" x14ac:dyDescent="0.3">
      <c r="D192" s="88"/>
      <c r="J192" s="89"/>
      <c r="K192" s="89"/>
    </row>
    <row r="193" spans="4:11" ht="15.75" customHeight="1" x14ac:dyDescent="0.3">
      <c r="D193" s="88"/>
      <c r="J193" s="89"/>
      <c r="K193" s="89"/>
    </row>
    <row r="194" spans="4:11" ht="15.75" customHeight="1" x14ac:dyDescent="0.3">
      <c r="D194" s="88"/>
      <c r="J194" s="89"/>
      <c r="K194" s="89"/>
    </row>
    <row r="195" spans="4:11" ht="15.75" customHeight="1" x14ac:dyDescent="0.3">
      <c r="D195" s="88"/>
      <c r="J195" s="89"/>
      <c r="K195" s="89"/>
    </row>
    <row r="196" spans="4:11" ht="15.75" customHeight="1" x14ac:dyDescent="0.3">
      <c r="D196" s="88"/>
      <c r="J196" s="89"/>
      <c r="K196" s="89"/>
    </row>
    <row r="197" spans="4:11" ht="15.75" customHeight="1" x14ac:dyDescent="0.3">
      <c r="D197" s="88"/>
      <c r="J197" s="89"/>
      <c r="K197" s="89"/>
    </row>
    <row r="198" spans="4:11" ht="15.75" customHeight="1" x14ac:dyDescent="0.3">
      <c r="D198" s="88"/>
      <c r="J198" s="89"/>
      <c r="K198" s="89"/>
    </row>
    <row r="199" spans="4:11" ht="15.75" customHeight="1" x14ac:dyDescent="0.3">
      <c r="D199" s="88"/>
      <c r="J199" s="89"/>
      <c r="K199" s="89"/>
    </row>
    <row r="200" spans="4:11" ht="15.75" customHeight="1" x14ac:dyDescent="0.3">
      <c r="D200" s="88"/>
      <c r="J200" s="89"/>
      <c r="K200" s="89"/>
    </row>
    <row r="201" spans="4:11" ht="15.75" customHeight="1" x14ac:dyDescent="0.3">
      <c r="D201" s="88"/>
      <c r="J201" s="89"/>
      <c r="K201" s="89"/>
    </row>
    <row r="202" spans="4:11" ht="15.75" customHeight="1" x14ac:dyDescent="0.3">
      <c r="D202" s="88"/>
      <c r="J202" s="89"/>
      <c r="K202" s="89"/>
    </row>
    <row r="203" spans="4:11" ht="15.75" customHeight="1" x14ac:dyDescent="0.3">
      <c r="D203" s="88"/>
      <c r="J203" s="89"/>
      <c r="K203" s="89"/>
    </row>
    <row r="204" spans="4:11" ht="15.75" customHeight="1" x14ac:dyDescent="0.3">
      <c r="D204" s="88"/>
      <c r="J204" s="89"/>
      <c r="K204" s="89"/>
    </row>
    <row r="205" spans="4:11" ht="15.75" customHeight="1" x14ac:dyDescent="0.3">
      <c r="D205" s="88"/>
      <c r="J205" s="89"/>
      <c r="K205" s="89"/>
    </row>
    <row r="206" spans="4:11" ht="15.75" customHeight="1" x14ac:dyDescent="0.3">
      <c r="D206" s="88"/>
      <c r="J206" s="89"/>
      <c r="K206" s="89"/>
    </row>
    <row r="207" spans="4:11" ht="15.75" customHeight="1" x14ac:dyDescent="0.3">
      <c r="D207" s="88"/>
      <c r="J207" s="89"/>
      <c r="K207" s="89"/>
    </row>
    <row r="208" spans="4:11" ht="15.75" customHeight="1" x14ac:dyDescent="0.3">
      <c r="D208" s="88"/>
      <c r="J208" s="89"/>
      <c r="K208" s="89"/>
    </row>
    <row r="209" spans="4:11" ht="15.75" customHeight="1" x14ac:dyDescent="0.3">
      <c r="D209" s="88"/>
      <c r="J209" s="89"/>
      <c r="K209" s="89"/>
    </row>
    <row r="210" spans="4:11" ht="15.75" customHeight="1" x14ac:dyDescent="0.3">
      <c r="D210" s="88"/>
      <c r="J210" s="89"/>
      <c r="K210" s="89"/>
    </row>
    <row r="211" spans="4:11" ht="15.75" customHeight="1" x14ac:dyDescent="0.3">
      <c r="D211" s="88"/>
      <c r="J211" s="89"/>
      <c r="K211" s="89"/>
    </row>
    <row r="212" spans="4:11" ht="15.75" customHeight="1" x14ac:dyDescent="0.3">
      <c r="D212" s="88"/>
      <c r="J212" s="89"/>
      <c r="K212" s="89"/>
    </row>
    <row r="213" spans="4:11" ht="15.75" customHeight="1" x14ac:dyDescent="0.3">
      <c r="D213" s="88"/>
      <c r="J213" s="89"/>
      <c r="K213" s="89"/>
    </row>
    <row r="214" spans="4:11" ht="15.75" customHeight="1" x14ac:dyDescent="0.3">
      <c r="D214" s="88"/>
      <c r="J214" s="89"/>
      <c r="K214" s="89"/>
    </row>
    <row r="215" spans="4:11" ht="15.75" customHeight="1" x14ac:dyDescent="0.3">
      <c r="D215" s="88"/>
      <c r="J215" s="89"/>
      <c r="K215" s="89"/>
    </row>
    <row r="216" spans="4:11" ht="15.75" customHeight="1" x14ac:dyDescent="0.3">
      <c r="D216" s="88"/>
      <c r="J216" s="89"/>
      <c r="K216" s="89"/>
    </row>
    <row r="217" spans="4:11" ht="15.75" customHeight="1" x14ac:dyDescent="0.3">
      <c r="D217" s="88"/>
      <c r="J217" s="89"/>
      <c r="K217" s="89"/>
    </row>
    <row r="218" spans="4:11" ht="15.75" customHeight="1" x14ac:dyDescent="0.3">
      <c r="D218" s="88"/>
      <c r="J218" s="89"/>
      <c r="K218" s="89"/>
    </row>
    <row r="219" spans="4:11" ht="15.75" customHeight="1" x14ac:dyDescent="0.3">
      <c r="D219" s="88"/>
      <c r="J219" s="89"/>
      <c r="K219" s="89"/>
    </row>
    <row r="220" spans="4:11" ht="15.75" customHeight="1" x14ac:dyDescent="0.3">
      <c r="D220" s="88"/>
      <c r="J220" s="89"/>
      <c r="K220" s="89"/>
    </row>
    <row r="221" spans="4:11" ht="15.75" customHeight="1" x14ac:dyDescent="0.3">
      <c r="D221" s="88"/>
      <c r="J221" s="89"/>
      <c r="K221" s="89"/>
    </row>
    <row r="222" spans="4:11" ht="15.75" customHeight="1" x14ac:dyDescent="0.3">
      <c r="D222" s="88"/>
      <c r="J222" s="89"/>
      <c r="K222" s="89"/>
    </row>
    <row r="223" spans="4:11" ht="15.75" customHeight="1" x14ac:dyDescent="0.3">
      <c r="D223" s="88"/>
      <c r="J223" s="89"/>
      <c r="K223" s="89"/>
    </row>
    <row r="224" spans="4:11" ht="15.75" customHeight="1" x14ac:dyDescent="0.3">
      <c r="D224" s="88"/>
      <c r="J224" s="89"/>
      <c r="K224" s="89"/>
    </row>
    <row r="225" spans="4:11" ht="15.75" customHeight="1" x14ac:dyDescent="0.3">
      <c r="D225" s="88"/>
      <c r="J225" s="89"/>
      <c r="K225" s="89"/>
    </row>
    <row r="226" spans="4:11" ht="15.75" customHeight="1" x14ac:dyDescent="0.3">
      <c r="D226" s="88"/>
      <c r="J226" s="89"/>
      <c r="K226" s="89"/>
    </row>
    <row r="227" spans="4:11" ht="15.75" customHeight="1" x14ac:dyDescent="0.3">
      <c r="D227" s="88"/>
      <c r="J227" s="89"/>
      <c r="K227" s="89"/>
    </row>
    <row r="228" spans="4:11" ht="15.75" customHeight="1" x14ac:dyDescent="0.3">
      <c r="D228" s="88"/>
      <c r="J228" s="89"/>
      <c r="K228" s="89"/>
    </row>
    <row r="229" spans="4:11" ht="15.75" customHeight="1" x14ac:dyDescent="0.3">
      <c r="D229" s="88"/>
      <c r="J229" s="89"/>
      <c r="K229" s="89"/>
    </row>
    <row r="230" spans="4:11" ht="15.75" customHeight="1" x14ac:dyDescent="0.3">
      <c r="D230" s="88"/>
      <c r="J230" s="89"/>
      <c r="K230" s="89"/>
    </row>
    <row r="231" spans="4:11" ht="15.75" customHeight="1" x14ac:dyDescent="0.3">
      <c r="D231" s="88"/>
      <c r="J231" s="89"/>
      <c r="K231" s="89"/>
    </row>
    <row r="232" spans="4:11" ht="15.75" customHeight="1" x14ac:dyDescent="0.3">
      <c r="D232" s="88"/>
      <c r="J232" s="89"/>
      <c r="K232" s="89"/>
    </row>
    <row r="233" spans="4:11" ht="15.75" customHeight="1" x14ac:dyDescent="0.3">
      <c r="D233" s="88"/>
      <c r="J233" s="89"/>
      <c r="K233" s="89"/>
    </row>
    <row r="234" spans="4:11" ht="15.75" customHeight="1" x14ac:dyDescent="0.3">
      <c r="D234" s="88"/>
      <c r="J234" s="89"/>
      <c r="K234" s="89"/>
    </row>
    <row r="235" spans="4:11" ht="15.75" customHeight="1" x14ac:dyDescent="0.3">
      <c r="D235" s="88"/>
      <c r="J235" s="89"/>
      <c r="K235" s="89"/>
    </row>
    <row r="236" spans="4:11" ht="15.75" customHeight="1" x14ac:dyDescent="0.3">
      <c r="D236" s="88"/>
      <c r="J236" s="89"/>
      <c r="K236" s="89"/>
    </row>
    <row r="237" spans="4:11" ht="15.75" customHeight="1" x14ac:dyDescent="0.3">
      <c r="D237" s="88"/>
      <c r="J237" s="89"/>
      <c r="K237" s="89"/>
    </row>
    <row r="238" spans="4:11" ht="15.75" customHeight="1" x14ac:dyDescent="0.3">
      <c r="D238" s="88"/>
      <c r="J238" s="89"/>
      <c r="K238" s="89"/>
    </row>
    <row r="239" spans="4:11" ht="15.75" customHeight="1" x14ac:dyDescent="0.3">
      <c r="D239" s="88"/>
      <c r="J239" s="89"/>
      <c r="K239" s="89"/>
    </row>
    <row r="240" spans="4:11" ht="15.75" customHeight="1" x14ac:dyDescent="0.3">
      <c r="D240" s="88"/>
      <c r="J240" s="89"/>
      <c r="K240" s="89"/>
    </row>
    <row r="241" spans="4:11" ht="15.75" customHeight="1" x14ac:dyDescent="0.3">
      <c r="D241" s="88"/>
      <c r="J241" s="89"/>
      <c r="K241" s="89"/>
    </row>
    <row r="242" spans="4:11" ht="15.75" customHeight="1" x14ac:dyDescent="0.3">
      <c r="D242" s="88"/>
      <c r="J242" s="89"/>
      <c r="K242" s="89"/>
    </row>
    <row r="243" spans="4:11" ht="15.75" customHeight="1" x14ac:dyDescent="0.3">
      <c r="D243" s="88"/>
      <c r="J243" s="89"/>
      <c r="K243" s="89"/>
    </row>
    <row r="244" spans="4:11" ht="15.75" customHeight="1" x14ac:dyDescent="0.3">
      <c r="D244" s="88"/>
      <c r="J244" s="89"/>
      <c r="K244" s="89"/>
    </row>
    <row r="245" spans="4:11" ht="15.75" customHeight="1" x14ac:dyDescent="0.3">
      <c r="D245" s="88"/>
      <c r="J245" s="89"/>
      <c r="K245" s="89"/>
    </row>
    <row r="246" spans="4:11" ht="15.75" customHeight="1" x14ac:dyDescent="0.3">
      <c r="D246" s="88"/>
      <c r="J246" s="89"/>
      <c r="K246" s="89"/>
    </row>
    <row r="247" spans="4:11" ht="15.75" customHeight="1" x14ac:dyDescent="0.3">
      <c r="D247" s="88"/>
      <c r="J247" s="89"/>
      <c r="K247" s="89"/>
    </row>
    <row r="248" spans="4:11" ht="15.75" customHeight="1" x14ac:dyDescent="0.3">
      <c r="D248" s="88"/>
      <c r="J248" s="89"/>
      <c r="K248" s="89"/>
    </row>
    <row r="249" spans="4:11" ht="15.75" customHeight="1" x14ac:dyDescent="0.3">
      <c r="D249" s="88"/>
      <c r="J249" s="89"/>
      <c r="K249" s="89"/>
    </row>
    <row r="250" spans="4:11" ht="15.75" customHeight="1" x14ac:dyDescent="0.3">
      <c r="D250" s="88"/>
      <c r="J250" s="89"/>
      <c r="K250" s="89"/>
    </row>
    <row r="251" spans="4:11" ht="15.75" customHeight="1" x14ac:dyDescent="0.3">
      <c r="D251" s="88"/>
      <c r="J251" s="89"/>
      <c r="K251" s="89"/>
    </row>
    <row r="252" spans="4:11" ht="15.75" customHeight="1" x14ac:dyDescent="0.3">
      <c r="D252" s="88"/>
      <c r="J252" s="89"/>
      <c r="K252" s="89"/>
    </row>
    <row r="253" spans="4:11" ht="15.75" customHeight="1" x14ac:dyDescent="0.3">
      <c r="D253" s="88"/>
      <c r="J253" s="89"/>
      <c r="K253" s="89"/>
    </row>
    <row r="254" spans="4:11" ht="15.75" customHeight="1" x14ac:dyDescent="0.3">
      <c r="D254" s="88"/>
      <c r="J254" s="89"/>
      <c r="K254" s="89"/>
    </row>
    <row r="255" spans="4:11" ht="15.75" customHeight="1" x14ac:dyDescent="0.3">
      <c r="D255" s="88"/>
      <c r="J255" s="89"/>
      <c r="K255" s="89"/>
    </row>
    <row r="256" spans="4:11" ht="15.75" customHeight="1" x14ac:dyDescent="0.3">
      <c r="D256" s="88"/>
      <c r="J256" s="89"/>
      <c r="K256" s="89"/>
    </row>
    <row r="257" spans="4:11" ht="15.75" customHeight="1" x14ac:dyDescent="0.3">
      <c r="D257" s="88"/>
      <c r="J257" s="89"/>
      <c r="K257" s="89"/>
    </row>
    <row r="258" spans="4:11" ht="15.75" customHeight="1" x14ac:dyDescent="0.3">
      <c r="D258" s="88"/>
      <c r="J258" s="89"/>
      <c r="K258" s="89"/>
    </row>
    <row r="259" spans="4:11" ht="15.75" customHeight="1" x14ac:dyDescent="0.3">
      <c r="D259" s="88"/>
      <c r="J259" s="89"/>
      <c r="K259" s="89"/>
    </row>
    <row r="260" spans="4:11" ht="15.75" customHeight="1" x14ac:dyDescent="0.3">
      <c r="D260" s="88"/>
      <c r="J260" s="89"/>
      <c r="K260" s="89"/>
    </row>
    <row r="261" spans="4:11" ht="15.75" customHeight="1" x14ac:dyDescent="0.3">
      <c r="D261" s="88"/>
      <c r="J261" s="89"/>
      <c r="K261" s="89"/>
    </row>
    <row r="262" spans="4:11" ht="15.75" customHeight="1" x14ac:dyDescent="0.3">
      <c r="D262" s="88"/>
      <c r="J262" s="89"/>
      <c r="K262" s="89"/>
    </row>
    <row r="263" spans="4:11" ht="15.75" customHeight="1" x14ac:dyDescent="0.3">
      <c r="D263" s="88"/>
      <c r="J263" s="89"/>
      <c r="K263" s="89"/>
    </row>
    <row r="264" spans="4:11" ht="15.75" customHeight="1" x14ac:dyDescent="0.3">
      <c r="D264" s="88"/>
      <c r="J264" s="89"/>
      <c r="K264" s="89"/>
    </row>
    <row r="265" spans="4:11" ht="15.75" customHeight="1" x14ac:dyDescent="0.3">
      <c r="D265" s="88"/>
      <c r="J265" s="89"/>
      <c r="K265" s="89"/>
    </row>
    <row r="266" spans="4:11" ht="15.75" customHeight="1" x14ac:dyDescent="0.3">
      <c r="D266" s="88"/>
      <c r="J266" s="89"/>
      <c r="K266" s="89"/>
    </row>
    <row r="267" spans="4:11" ht="15.75" customHeight="1" x14ac:dyDescent="0.3">
      <c r="D267" s="88"/>
      <c r="J267" s="89"/>
      <c r="K267" s="89"/>
    </row>
    <row r="268" spans="4:11" ht="15.75" customHeight="1" x14ac:dyDescent="0.3">
      <c r="D268" s="88"/>
      <c r="J268" s="89"/>
      <c r="K268" s="89"/>
    </row>
    <row r="269" spans="4:11" ht="15.75" customHeight="1" x14ac:dyDescent="0.3">
      <c r="D269" s="88"/>
      <c r="J269" s="89"/>
      <c r="K269" s="89"/>
    </row>
    <row r="270" spans="4:11" ht="15.75" customHeight="1" x14ac:dyDescent="0.3">
      <c r="D270" s="88"/>
      <c r="J270" s="89"/>
      <c r="K270" s="89"/>
    </row>
    <row r="271" spans="4:11" ht="15.75" customHeight="1" x14ac:dyDescent="0.3">
      <c r="D271" s="88"/>
      <c r="J271" s="89"/>
      <c r="K271" s="89"/>
    </row>
    <row r="272" spans="4:11" ht="15.75" customHeight="1" x14ac:dyDescent="0.3">
      <c r="D272" s="88"/>
      <c r="J272" s="89"/>
      <c r="K272" s="89"/>
    </row>
    <row r="273" spans="4:11" ht="15.75" customHeight="1" x14ac:dyDescent="0.3">
      <c r="D273" s="88"/>
      <c r="J273" s="89"/>
      <c r="K273" s="89"/>
    </row>
    <row r="274" spans="4:11" ht="15.75" customHeight="1" x14ac:dyDescent="0.3">
      <c r="D274" s="88"/>
      <c r="J274" s="89"/>
      <c r="K274" s="89"/>
    </row>
    <row r="275" spans="4:11" ht="15.75" customHeight="1" x14ac:dyDescent="0.3">
      <c r="D275" s="88"/>
      <c r="J275" s="89"/>
      <c r="K275" s="89"/>
    </row>
    <row r="276" spans="4:11" ht="15.75" customHeight="1" x14ac:dyDescent="0.3">
      <c r="D276" s="88"/>
      <c r="J276" s="89"/>
      <c r="K276" s="89"/>
    </row>
    <row r="277" spans="4:11" ht="15.75" customHeight="1" x14ac:dyDescent="0.3">
      <c r="D277" s="88"/>
      <c r="J277" s="89"/>
      <c r="K277" s="89"/>
    </row>
    <row r="278" spans="4:11" ht="15.75" customHeight="1" x14ac:dyDescent="0.3">
      <c r="D278" s="88"/>
      <c r="J278" s="89"/>
      <c r="K278" s="89"/>
    </row>
    <row r="279" spans="4:11" ht="15.75" customHeight="1" x14ac:dyDescent="0.3">
      <c r="D279" s="88"/>
      <c r="J279" s="89"/>
      <c r="K279" s="89"/>
    </row>
    <row r="280" spans="4:11" ht="15.75" customHeight="1" x14ac:dyDescent="0.3">
      <c r="D280" s="88"/>
      <c r="J280" s="89"/>
      <c r="K280" s="89"/>
    </row>
    <row r="281" spans="4:11" ht="15.75" customHeight="1" x14ac:dyDescent="0.3">
      <c r="D281" s="88"/>
      <c r="J281" s="89"/>
      <c r="K281" s="89"/>
    </row>
    <row r="282" spans="4:11" ht="15.75" customHeight="1" x14ac:dyDescent="0.3">
      <c r="D282" s="88"/>
      <c r="J282" s="89"/>
      <c r="K282" s="89"/>
    </row>
    <row r="283" spans="4:11" ht="15.75" customHeight="1" x14ac:dyDescent="0.3">
      <c r="D283" s="88"/>
      <c r="J283" s="89"/>
      <c r="K283" s="89"/>
    </row>
    <row r="284" spans="4:11" ht="15.75" customHeight="1" x14ac:dyDescent="0.3">
      <c r="D284" s="88"/>
      <c r="J284" s="89"/>
      <c r="K284" s="89"/>
    </row>
    <row r="285" spans="4:11" ht="15.75" customHeight="1" x14ac:dyDescent="0.3">
      <c r="D285" s="88"/>
      <c r="J285" s="89"/>
      <c r="K285" s="89"/>
    </row>
    <row r="286" spans="4:11" ht="15.75" customHeight="1" x14ac:dyDescent="0.3">
      <c r="D286" s="88"/>
      <c r="J286" s="89"/>
      <c r="K286" s="89"/>
    </row>
    <row r="287" spans="4:11" ht="15.75" customHeight="1" x14ac:dyDescent="0.3">
      <c r="D287" s="88"/>
      <c r="J287" s="89"/>
      <c r="K287" s="89"/>
    </row>
    <row r="288" spans="4:11" ht="15.75" customHeight="1" x14ac:dyDescent="0.3">
      <c r="D288" s="88"/>
      <c r="J288" s="89"/>
      <c r="K288" s="89"/>
    </row>
    <row r="289" spans="4:11" ht="15.75" customHeight="1" x14ac:dyDescent="0.3">
      <c r="D289" s="88"/>
      <c r="J289" s="89"/>
      <c r="K289" s="89"/>
    </row>
    <row r="290" spans="4:11" ht="15.75" customHeight="1" x14ac:dyDescent="0.3">
      <c r="D290" s="88"/>
      <c r="J290" s="89"/>
      <c r="K290" s="89"/>
    </row>
    <row r="291" spans="4:11" ht="15.75" customHeight="1" x14ac:dyDescent="0.3">
      <c r="D291" s="88"/>
      <c r="J291" s="89"/>
      <c r="K291" s="89"/>
    </row>
    <row r="292" spans="4:11" ht="15.75" customHeight="1" x14ac:dyDescent="0.3">
      <c r="D292" s="88"/>
      <c r="J292" s="89"/>
      <c r="K292" s="89"/>
    </row>
    <row r="293" spans="4:11" ht="15.75" customHeight="1" x14ac:dyDescent="0.3">
      <c r="D293" s="88"/>
      <c r="J293" s="89"/>
      <c r="K293" s="89"/>
    </row>
    <row r="294" spans="4:11" ht="15.75" customHeight="1" x14ac:dyDescent="0.3">
      <c r="D294" s="88"/>
      <c r="J294" s="89"/>
      <c r="K294" s="89"/>
    </row>
    <row r="295" spans="4:11" ht="15.75" customHeight="1" x14ac:dyDescent="0.3">
      <c r="D295" s="88"/>
      <c r="J295" s="89"/>
      <c r="K295" s="89"/>
    </row>
    <row r="296" spans="4:11" ht="15.75" customHeight="1" x14ac:dyDescent="0.3">
      <c r="D296" s="88"/>
      <c r="J296" s="89"/>
      <c r="K296" s="89"/>
    </row>
    <row r="297" spans="4:11" ht="15.75" customHeight="1" x14ac:dyDescent="0.3">
      <c r="D297" s="88"/>
      <c r="J297" s="89"/>
      <c r="K297" s="89"/>
    </row>
    <row r="298" spans="4:11" ht="15.75" customHeight="1" x14ac:dyDescent="0.3">
      <c r="D298" s="88"/>
      <c r="J298" s="89"/>
      <c r="K298" s="89"/>
    </row>
    <row r="299" spans="4:11" ht="15.75" customHeight="1" x14ac:dyDescent="0.3">
      <c r="D299" s="88"/>
      <c r="J299" s="89"/>
      <c r="K299" s="89"/>
    </row>
    <row r="300" spans="4:11" ht="15.75" customHeight="1" x14ac:dyDescent="0.3">
      <c r="D300" s="88"/>
      <c r="J300" s="89"/>
      <c r="K300" s="89"/>
    </row>
    <row r="301" spans="4:11" ht="15.75" customHeight="1" x14ac:dyDescent="0.3">
      <c r="D301" s="88"/>
      <c r="J301" s="89"/>
      <c r="K301" s="89"/>
    </row>
    <row r="302" spans="4:11" ht="15.75" customHeight="1" x14ac:dyDescent="0.3">
      <c r="D302" s="88"/>
      <c r="J302" s="89"/>
      <c r="K302" s="89"/>
    </row>
    <row r="303" spans="4:11" ht="15.75" customHeight="1" x14ac:dyDescent="0.3">
      <c r="D303" s="88"/>
      <c r="J303" s="89"/>
      <c r="K303" s="89"/>
    </row>
    <row r="304" spans="4:11" ht="15.75" customHeight="1" x14ac:dyDescent="0.3">
      <c r="D304" s="88"/>
      <c r="J304" s="89"/>
      <c r="K304" s="89"/>
    </row>
    <row r="305" spans="4:11" ht="15.75" customHeight="1" x14ac:dyDescent="0.3">
      <c r="D305" s="88"/>
      <c r="J305" s="89"/>
      <c r="K305" s="89"/>
    </row>
    <row r="306" spans="4:11" ht="15.75" customHeight="1" x14ac:dyDescent="0.3">
      <c r="D306" s="88"/>
      <c r="J306" s="89"/>
      <c r="K306" s="89"/>
    </row>
    <row r="307" spans="4:11" ht="15.75" customHeight="1" x14ac:dyDescent="0.3">
      <c r="D307" s="88"/>
      <c r="J307" s="89"/>
      <c r="K307" s="89"/>
    </row>
    <row r="308" spans="4:11" ht="15.75" customHeight="1" x14ac:dyDescent="0.3">
      <c r="D308" s="88"/>
      <c r="J308" s="89"/>
      <c r="K308" s="89"/>
    </row>
    <row r="309" spans="4:11" ht="15.75" customHeight="1" x14ac:dyDescent="0.3">
      <c r="D309" s="88"/>
      <c r="J309" s="89"/>
      <c r="K309" s="89"/>
    </row>
    <row r="310" spans="4:11" ht="15.75" customHeight="1" x14ac:dyDescent="0.3">
      <c r="D310" s="88"/>
      <c r="J310" s="89"/>
      <c r="K310" s="89"/>
    </row>
    <row r="311" spans="4:11" ht="15.75" customHeight="1" x14ac:dyDescent="0.3">
      <c r="D311" s="88"/>
      <c r="J311" s="89"/>
      <c r="K311" s="89"/>
    </row>
    <row r="312" spans="4:11" ht="15.75" customHeight="1" x14ac:dyDescent="0.3">
      <c r="D312" s="88"/>
      <c r="J312" s="89"/>
      <c r="K312" s="89"/>
    </row>
    <row r="313" spans="4:11" ht="15.75" customHeight="1" x14ac:dyDescent="0.3">
      <c r="D313" s="88"/>
      <c r="J313" s="89"/>
      <c r="K313" s="89"/>
    </row>
    <row r="314" spans="4:11" ht="15.75" customHeight="1" x14ac:dyDescent="0.3">
      <c r="D314" s="88"/>
      <c r="J314" s="89"/>
      <c r="K314" s="89"/>
    </row>
    <row r="315" spans="4:11" ht="15.75" customHeight="1" x14ac:dyDescent="0.3">
      <c r="D315" s="88"/>
      <c r="J315" s="89"/>
      <c r="K315" s="89"/>
    </row>
    <row r="316" spans="4:11" ht="15.75" customHeight="1" x14ac:dyDescent="0.3">
      <c r="D316" s="88"/>
      <c r="J316" s="89"/>
      <c r="K316" s="89"/>
    </row>
    <row r="317" spans="4:11" ht="15.75" customHeight="1" x14ac:dyDescent="0.3">
      <c r="D317" s="88"/>
      <c r="J317" s="89"/>
      <c r="K317" s="89"/>
    </row>
    <row r="318" spans="4:11" ht="15.75" customHeight="1" x14ac:dyDescent="0.3">
      <c r="D318" s="88"/>
      <c r="J318" s="89"/>
      <c r="K318" s="89"/>
    </row>
    <row r="319" spans="4:11" ht="15.75" customHeight="1" x14ac:dyDescent="0.3">
      <c r="D319" s="88"/>
      <c r="J319" s="89"/>
      <c r="K319" s="89"/>
    </row>
    <row r="320" spans="4:11" ht="15.75" customHeight="1" x14ac:dyDescent="0.3">
      <c r="D320" s="88"/>
      <c r="J320" s="89"/>
      <c r="K320" s="89"/>
    </row>
    <row r="321" spans="4:11" ht="15.75" customHeight="1" x14ac:dyDescent="0.3">
      <c r="D321" s="88"/>
      <c r="J321" s="89"/>
      <c r="K321" s="89"/>
    </row>
    <row r="322" spans="4:11" ht="15.75" customHeight="1" x14ac:dyDescent="0.3">
      <c r="D322" s="88"/>
      <c r="J322" s="89"/>
      <c r="K322" s="89"/>
    </row>
    <row r="323" spans="4:11" ht="15.75" customHeight="1" x14ac:dyDescent="0.3">
      <c r="D323" s="88"/>
      <c r="J323" s="89"/>
      <c r="K323" s="89"/>
    </row>
    <row r="324" spans="4:11" ht="15.75" customHeight="1" x14ac:dyDescent="0.3">
      <c r="D324" s="88"/>
      <c r="J324" s="89"/>
      <c r="K324" s="89"/>
    </row>
    <row r="325" spans="4:11" ht="15.75" customHeight="1" x14ac:dyDescent="0.3">
      <c r="D325" s="88"/>
      <c r="J325" s="89"/>
      <c r="K325" s="89"/>
    </row>
    <row r="326" spans="4:11" ht="15.75" customHeight="1" x14ac:dyDescent="0.3">
      <c r="D326" s="88"/>
      <c r="J326" s="89"/>
      <c r="K326" s="89"/>
    </row>
    <row r="327" spans="4:11" ht="15.75" customHeight="1" x14ac:dyDescent="0.3">
      <c r="D327" s="88"/>
      <c r="J327" s="89"/>
      <c r="K327" s="89"/>
    </row>
    <row r="328" spans="4:11" ht="15.75" customHeight="1" x14ac:dyDescent="0.3">
      <c r="D328" s="88"/>
      <c r="J328" s="89"/>
      <c r="K328" s="89"/>
    </row>
    <row r="329" spans="4:11" ht="15.75" customHeight="1" x14ac:dyDescent="0.3">
      <c r="D329" s="88"/>
      <c r="J329" s="89"/>
      <c r="K329" s="89"/>
    </row>
    <row r="330" spans="4:11" ht="15.75" customHeight="1" x14ac:dyDescent="0.3">
      <c r="D330" s="88"/>
      <c r="J330" s="89"/>
      <c r="K330" s="89"/>
    </row>
    <row r="331" spans="4:11" ht="15.75" customHeight="1" x14ac:dyDescent="0.3">
      <c r="D331" s="88"/>
      <c r="J331" s="89"/>
      <c r="K331" s="89"/>
    </row>
    <row r="332" spans="4:11" ht="15.75" customHeight="1" x14ac:dyDescent="0.3">
      <c r="D332" s="88"/>
      <c r="J332" s="89"/>
      <c r="K332" s="89"/>
    </row>
    <row r="333" spans="4:11" ht="15.75" customHeight="1" x14ac:dyDescent="0.3">
      <c r="D333" s="88"/>
      <c r="J333" s="89"/>
      <c r="K333" s="89"/>
    </row>
    <row r="334" spans="4:11" ht="15.75" customHeight="1" x14ac:dyDescent="0.3">
      <c r="D334" s="88"/>
      <c r="J334" s="89"/>
      <c r="K334" s="89"/>
    </row>
    <row r="335" spans="4:11" ht="15.75" customHeight="1" x14ac:dyDescent="0.3">
      <c r="D335" s="88"/>
      <c r="J335" s="89"/>
      <c r="K335" s="89"/>
    </row>
    <row r="336" spans="4:11" ht="15.75" customHeight="1" x14ac:dyDescent="0.3">
      <c r="D336" s="88"/>
      <c r="J336" s="89"/>
      <c r="K336" s="89"/>
    </row>
    <row r="337" spans="4:11" ht="15.75" customHeight="1" x14ac:dyDescent="0.3">
      <c r="D337" s="88"/>
      <c r="J337" s="89"/>
      <c r="K337" s="89"/>
    </row>
    <row r="338" spans="4:11" ht="15.75" customHeight="1" x14ac:dyDescent="0.3">
      <c r="D338" s="88"/>
      <c r="J338" s="89"/>
      <c r="K338" s="89"/>
    </row>
    <row r="339" spans="4:11" ht="15.75" customHeight="1" x14ac:dyDescent="0.3">
      <c r="D339" s="88"/>
      <c r="J339" s="89"/>
      <c r="K339" s="89"/>
    </row>
    <row r="340" spans="4:11" ht="15.75" customHeight="1" x14ac:dyDescent="0.3">
      <c r="D340" s="88"/>
      <c r="J340" s="89"/>
      <c r="K340" s="89"/>
    </row>
    <row r="341" spans="4:11" ht="15.75" customHeight="1" x14ac:dyDescent="0.3">
      <c r="D341" s="88"/>
      <c r="J341" s="89"/>
      <c r="K341" s="89"/>
    </row>
    <row r="342" spans="4:11" ht="15.75" customHeight="1" x14ac:dyDescent="0.3">
      <c r="D342" s="88"/>
      <c r="J342" s="89"/>
      <c r="K342" s="89"/>
    </row>
    <row r="343" spans="4:11" ht="15.75" customHeight="1" x14ac:dyDescent="0.3">
      <c r="D343" s="88"/>
      <c r="J343" s="89"/>
      <c r="K343" s="89"/>
    </row>
    <row r="344" spans="4:11" ht="15.75" customHeight="1" x14ac:dyDescent="0.3">
      <c r="D344" s="88"/>
      <c r="J344" s="89"/>
      <c r="K344" s="89"/>
    </row>
    <row r="345" spans="4:11" ht="15.75" customHeight="1" x14ac:dyDescent="0.3">
      <c r="D345" s="88"/>
      <c r="J345" s="89"/>
      <c r="K345" s="89"/>
    </row>
    <row r="346" spans="4:11" ht="15.75" customHeight="1" x14ac:dyDescent="0.3">
      <c r="D346" s="88"/>
      <c r="J346" s="89"/>
      <c r="K346" s="89"/>
    </row>
    <row r="347" spans="4:11" ht="15.75" customHeight="1" x14ac:dyDescent="0.3">
      <c r="D347" s="88"/>
      <c r="J347" s="89"/>
      <c r="K347" s="89"/>
    </row>
    <row r="348" spans="4:11" ht="15.75" customHeight="1" x14ac:dyDescent="0.3">
      <c r="D348" s="88"/>
      <c r="J348" s="89"/>
      <c r="K348" s="89"/>
    </row>
    <row r="349" spans="4:11" ht="15.75" customHeight="1" x14ac:dyDescent="0.3">
      <c r="D349" s="88"/>
      <c r="J349" s="89"/>
      <c r="K349" s="89"/>
    </row>
    <row r="350" spans="4:11" ht="15.75" customHeight="1" x14ac:dyDescent="0.3">
      <c r="D350" s="88"/>
      <c r="J350" s="89"/>
      <c r="K350" s="89"/>
    </row>
    <row r="351" spans="4:11" ht="15.75" customHeight="1" x14ac:dyDescent="0.3">
      <c r="D351" s="88"/>
      <c r="J351" s="89"/>
      <c r="K351" s="89"/>
    </row>
    <row r="352" spans="4:11" ht="15.75" customHeight="1" x14ac:dyDescent="0.3">
      <c r="D352" s="88"/>
      <c r="J352" s="89"/>
      <c r="K352" s="89"/>
    </row>
    <row r="353" spans="4:11" ht="15.75" customHeight="1" x14ac:dyDescent="0.3">
      <c r="D353" s="88"/>
      <c r="J353" s="89"/>
      <c r="K353" s="89"/>
    </row>
    <row r="354" spans="4:11" ht="15.75" customHeight="1" x14ac:dyDescent="0.3">
      <c r="D354" s="88"/>
      <c r="J354" s="89"/>
      <c r="K354" s="89"/>
    </row>
    <row r="355" spans="4:11" ht="15.75" customHeight="1" x14ac:dyDescent="0.3">
      <c r="D355" s="88"/>
      <c r="J355" s="89"/>
      <c r="K355" s="89"/>
    </row>
    <row r="356" spans="4:11" ht="15.75" customHeight="1" x14ac:dyDescent="0.3">
      <c r="D356" s="88"/>
      <c r="J356" s="89"/>
      <c r="K356" s="89"/>
    </row>
    <row r="357" spans="4:11" ht="15.75" customHeight="1" x14ac:dyDescent="0.3">
      <c r="D357" s="88"/>
      <c r="J357" s="89"/>
      <c r="K357" s="89"/>
    </row>
    <row r="358" spans="4:11" ht="15.75" customHeight="1" x14ac:dyDescent="0.3">
      <c r="D358" s="88"/>
      <c r="J358" s="89"/>
      <c r="K358" s="89"/>
    </row>
    <row r="359" spans="4:11" ht="15.75" customHeight="1" x14ac:dyDescent="0.3">
      <c r="D359" s="88"/>
      <c r="J359" s="89"/>
      <c r="K359" s="89"/>
    </row>
    <row r="360" spans="4:11" ht="15.75" customHeight="1" x14ac:dyDescent="0.3">
      <c r="D360" s="88"/>
      <c r="J360" s="89"/>
      <c r="K360" s="89"/>
    </row>
    <row r="361" spans="4:11" ht="15.75" customHeight="1" x14ac:dyDescent="0.3">
      <c r="D361" s="88"/>
      <c r="J361" s="89"/>
      <c r="K361" s="89"/>
    </row>
    <row r="362" spans="4:11" ht="15.75" customHeight="1" x14ac:dyDescent="0.3">
      <c r="D362" s="88"/>
      <c r="J362" s="89"/>
      <c r="K362" s="89"/>
    </row>
    <row r="363" spans="4:11" ht="15.75" customHeight="1" x14ac:dyDescent="0.3">
      <c r="D363" s="88"/>
      <c r="J363" s="89"/>
      <c r="K363" s="89"/>
    </row>
    <row r="364" spans="4:11" ht="15.75" customHeight="1" x14ac:dyDescent="0.3">
      <c r="D364" s="88"/>
      <c r="J364" s="89"/>
      <c r="K364" s="89"/>
    </row>
    <row r="365" spans="4:11" ht="15.75" customHeight="1" x14ac:dyDescent="0.3">
      <c r="D365" s="88"/>
      <c r="J365" s="89"/>
      <c r="K365" s="89"/>
    </row>
    <row r="366" spans="4:11" ht="15.75" customHeight="1" x14ac:dyDescent="0.3">
      <c r="D366" s="88"/>
      <c r="J366" s="89"/>
      <c r="K366" s="89"/>
    </row>
    <row r="367" spans="4:11" ht="15.75" customHeight="1" x14ac:dyDescent="0.3">
      <c r="D367" s="88"/>
      <c r="J367" s="89"/>
      <c r="K367" s="89"/>
    </row>
    <row r="368" spans="4:11" ht="15.75" customHeight="1" x14ac:dyDescent="0.3">
      <c r="D368" s="88"/>
      <c r="J368" s="89"/>
      <c r="K368" s="89"/>
    </row>
    <row r="369" spans="4:11" ht="15.75" customHeight="1" x14ac:dyDescent="0.3">
      <c r="D369" s="88"/>
      <c r="J369" s="89"/>
      <c r="K369" s="89"/>
    </row>
    <row r="370" spans="4:11" ht="15.75" customHeight="1" x14ac:dyDescent="0.3">
      <c r="D370" s="88"/>
      <c r="J370" s="89"/>
      <c r="K370" s="89"/>
    </row>
    <row r="371" spans="4:11" ht="15.75" customHeight="1" x14ac:dyDescent="0.3">
      <c r="D371" s="88"/>
      <c r="J371" s="89"/>
      <c r="K371" s="89"/>
    </row>
    <row r="372" spans="4:11" ht="15.75" customHeight="1" x14ac:dyDescent="0.3">
      <c r="D372" s="88"/>
      <c r="J372" s="89"/>
      <c r="K372" s="89"/>
    </row>
    <row r="373" spans="4:11" ht="15.75" customHeight="1" x14ac:dyDescent="0.3">
      <c r="D373" s="88"/>
      <c r="J373" s="89"/>
      <c r="K373" s="89"/>
    </row>
    <row r="374" spans="4:11" ht="15.75" customHeight="1" x14ac:dyDescent="0.3">
      <c r="D374" s="88"/>
      <c r="J374" s="89"/>
      <c r="K374" s="89"/>
    </row>
    <row r="375" spans="4:11" ht="15.75" customHeight="1" x14ac:dyDescent="0.3">
      <c r="D375" s="88"/>
      <c r="J375" s="89"/>
      <c r="K375" s="89"/>
    </row>
    <row r="376" spans="4:11" ht="15.75" customHeight="1" x14ac:dyDescent="0.3">
      <c r="D376" s="88"/>
      <c r="J376" s="89"/>
      <c r="K376" s="89"/>
    </row>
    <row r="377" spans="4:11" ht="15.75" customHeight="1" x14ac:dyDescent="0.3">
      <c r="D377" s="88"/>
      <c r="J377" s="89"/>
      <c r="K377" s="89"/>
    </row>
    <row r="378" spans="4:11" ht="15.75" customHeight="1" x14ac:dyDescent="0.3">
      <c r="D378" s="88"/>
      <c r="J378" s="89"/>
      <c r="K378" s="89"/>
    </row>
    <row r="379" spans="4:11" ht="15.75" customHeight="1" x14ac:dyDescent="0.3">
      <c r="D379" s="88"/>
      <c r="J379" s="89"/>
      <c r="K379" s="89"/>
    </row>
    <row r="380" spans="4:11" ht="15.75" customHeight="1" x14ac:dyDescent="0.3">
      <c r="D380" s="88"/>
      <c r="J380" s="89"/>
      <c r="K380" s="89"/>
    </row>
    <row r="381" spans="4:11" ht="15.75" customHeight="1" x14ac:dyDescent="0.3">
      <c r="D381" s="88"/>
      <c r="J381" s="89"/>
      <c r="K381" s="89"/>
    </row>
    <row r="382" spans="4:11" ht="15.75" customHeight="1" x14ac:dyDescent="0.3">
      <c r="D382" s="88"/>
      <c r="J382" s="89"/>
      <c r="K382" s="89"/>
    </row>
    <row r="383" spans="4:11" ht="15.75" customHeight="1" x14ac:dyDescent="0.3">
      <c r="D383" s="88"/>
      <c r="J383" s="89"/>
      <c r="K383" s="89"/>
    </row>
    <row r="384" spans="4:11" ht="15.75" customHeight="1" x14ac:dyDescent="0.3">
      <c r="D384" s="88"/>
      <c r="J384" s="89"/>
      <c r="K384" s="89"/>
    </row>
    <row r="385" spans="4:11" ht="15.75" customHeight="1" x14ac:dyDescent="0.3">
      <c r="D385" s="88"/>
      <c r="J385" s="89"/>
      <c r="K385" s="89"/>
    </row>
    <row r="386" spans="4:11" ht="15.75" customHeight="1" x14ac:dyDescent="0.3">
      <c r="D386" s="88"/>
      <c r="J386" s="89"/>
      <c r="K386" s="89"/>
    </row>
    <row r="387" spans="4:11" ht="15.75" customHeight="1" x14ac:dyDescent="0.3">
      <c r="D387" s="88"/>
      <c r="J387" s="89"/>
      <c r="K387" s="89"/>
    </row>
    <row r="388" spans="4:11" ht="15.75" customHeight="1" x14ac:dyDescent="0.3">
      <c r="D388" s="88"/>
      <c r="J388" s="89"/>
      <c r="K388" s="89"/>
    </row>
    <row r="389" spans="4:11" ht="15.75" customHeight="1" x14ac:dyDescent="0.3">
      <c r="D389" s="88"/>
      <c r="J389" s="89"/>
      <c r="K389" s="89"/>
    </row>
    <row r="390" spans="4:11" ht="15.75" customHeight="1" x14ac:dyDescent="0.3">
      <c r="D390" s="88"/>
      <c r="J390" s="89"/>
      <c r="K390" s="89"/>
    </row>
    <row r="391" spans="4:11" ht="15.75" customHeight="1" x14ac:dyDescent="0.3">
      <c r="D391" s="88"/>
      <c r="J391" s="89"/>
      <c r="K391" s="89"/>
    </row>
    <row r="392" spans="4:11" ht="15.75" customHeight="1" x14ac:dyDescent="0.3">
      <c r="D392" s="88"/>
      <c r="J392" s="89"/>
      <c r="K392" s="89"/>
    </row>
    <row r="393" spans="4:11" ht="15.75" customHeight="1" x14ac:dyDescent="0.3">
      <c r="D393" s="88"/>
      <c r="J393" s="89"/>
      <c r="K393" s="89"/>
    </row>
    <row r="394" spans="4:11" ht="15.75" customHeight="1" x14ac:dyDescent="0.3">
      <c r="D394" s="88"/>
      <c r="J394" s="89"/>
      <c r="K394" s="89"/>
    </row>
    <row r="395" spans="4:11" ht="15.75" customHeight="1" x14ac:dyDescent="0.3">
      <c r="D395" s="88"/>
      <c r="J395" s="89"/>
      <c r="K395" s="89"/>
    </row>
    <row r="396" spans="4:11" ht="15.75" customHeight="1" x14ac:dyDescent="0.3">
      <c r="D396" s="88"/>
      <c r="J396" s="89"/>
      <c r="K396" s="89"/>
    </row>
    <row r="397" spans="4:11" ht="15.75" customHeight="1" x14ac:dyDescent="0.3">
      <c r="D397" s="88"/>
      <c r="J397" s="89"/>
      <c r="K397" s="89"/>
    </row>
    <row r="398" spans="4:11" ht="15.75" customHeight="1" x14ac:dyDescent="0.3">
      <c r="D398" s="88"/>
      <c r="J398" s="89"/>
      <c r="K398" s="89"/>
    </row>
    <row r="399" spans="4:11" ht="15.75" customHeight="1" x14ac:dyDescent="0.3">
      <c r="D399" s="88"/>
      <c r="J399" s="89"/>
      <c r="K399" s="89"/>
    </row>
    <row r="400" spans="4:11" ht="15.75" customHeight="1" x14ac:dyDescent="0.3">
      <c r="D400" s="88"/>
      <c r="J400" s="89"/>
      <c r="K400" s="89"/>
    </row>
    <row r="401" spans="4:11" ht="15.75" customHeight="1" x14ac:dyDescent="0.3">
      <c r="D401" s="88"/>
      <c r="J401" s="89"/>
      <c r="K401" s="89"/>
    </row>
    <row r="402" spans="4:11" ht="15.75" customHeight="1" x14ac:dyDescent="0.3">
      <c r="D402" s="88"/>
      <c r="J402" s="89"/>
      <c r="K402" s="89"/>
    </row>
    <row r="403" spans="4:11" ht="15.75" customHeight="1" x14ac:dyDescent="0.3">
      <c r="D403" s="88"/>
      <c r="J403" s="89"/>
      <c r="K403" s="89"/>
    </row>
    <row r="404" spans="4:11" ht="15.75" customHeight="1" x14ac:dyDescent="0.3">
      <c r="D404" s="88"/>
      <c r="J404" s="89"/>
      <c r="K404" s="89"/>
    </row>
    <row r="405" spans="4:11" ht="15.75" customHeight="1" x14ac:dyDescent="0.3">
      <c r="D405" s="88"/>
      <c r="J405" s="89"/>
      <c r="K405" s="89"/>
    </row>
    <row r="406" spans="4:11" ht="15.75" customHeight="1" x14ac:dyDescent="0.3">
      <c r="D406" s="88"/>
      <c r="J406" s="89"/>
      <c r="K406" s="89"/>
    </row>
    <row r="407" spans="4:11" ht="15.75" customHeight="1" x14ac:dyDescent="0.3">
      <c r="D407" s="88"/>
      <c r="J407" s="89"/>
      <c r="K407" s="89"/>
    </row>
    <row r="408" spans="4:11" ht="15.75" customHeight="1" x14ac:dyDescent="0.3">
      <c r="D408" s="88"/>
      <c r="J408" s="89"/>
      <c r="K408" s="89"/>
    </row>
    <row r="409" spans="4:11" ht="15.75" customHeight="1" x14ac:dyDescent="0.3">
      <c r="D409" s="88"/>
      <c r="J409" s="89"/>
      <c r="K409" s="89"/>
    </row>
    <row r="410" spans="4:11" ht="15.75" customHeight="1" x14ac:dyDescent="0.3">
      <c r="D410" s="88"/>
      <c r="J410" s="89"/>
      <c r="K410" s="89"/>
    </row>
    <row r="411" spans="4:11" ht="15.75" customHeight="1" x14ac:dyDescent="0.3">
      <c r="D411" s="88"/>
      <c r="J411" s="89"/>
      <c r="K411" s="89"/>
    </row>
    <row r="412" spans="4:11" ht="15.75" customHeight="1" x14ac:dyDescent="0.3">
      <c r="D412" s="88"/>
      <c r="J412" s="89"/>
      <c r="K412" s="89"/>
    </row>
    <row r="413" spans="4:11" ht="15.75" customHeight="1" x14ac:dyDescent="0.3">
      <c r="D413" s="88"/>
      <c r="J413" s="89"/>
      <c r="K413" s="89"/>
    </row>
    <row r="414" spans="4:11" ht="15.75" customHeight="1" x14ac:dyDescent="0.3">
      <c r="D414" s="88"/>
      <c r="J414" s="89"/>
      <c r="K414" s="89"/>
    </row>
    <row r="415" spans="4:11" ht="15.75" customHeight="1" x14ac:dyDescent="0.3">
      <c r="D415" s="88"/>
      <c r="J415" s="89"/>
      <c r="K415" s="89"/>
    </row>
    <row r="416" spans="4:11" ht="15.75" customHeight="1" x14ac:dyDescent="0.3">
      <c r="D416" s="88"/>
      <c r="J416" s="89"/>
      <c r="K416" s="89"/>
    </row>
    <row r="417" spans="4:11" ht="15.75" customHeight="1" x14ac:dyDescent="0.3">
      <c r="D417" s="88"/>
      <c r="J417" s="89"/>
      <c r="K417" s="89"/>
    </row>
    <row r="418" spans="4:11" ht="15.75" customHeight="1" x14ac:dyDescent="0.3">
      <c r="D418" s="88"/>
      <c r="J418" s="89"/>
      <c r="K418" s="89"/>
    </row>
    <row r="419" spans="4:11" ht="15.75" customHeight="1" x14ac:dyDescent="0.3">
      <c r="D419" s="88"/>
      <c r="J419" s="89"/>
      <c r="K419" s="89"/>
    </row>
    <row r="420" spans="4:11" ht="15.75" customHeight="1" x14ac:dyDescent="0.3">
      <c r="D420" s="88"/>
      <c r="J420" s="89"/>
      <c r="K420" s="89"/>
    </row>
    <row r="421" spans="4:11" ht="15.75" customHeight="1" x14ac:dyDescent="0.3">
      <c r="D421" s="88"/>
      <c r="J421" s="89"/>
      <c r="K421" s="89"/>
    </row>
    <row r="422" spans="4:11" ht="15.75" customHeight="1" x14ac:dyDescent="0.3">
      <c r="D422" s="88"/>
      <c r="J422" s="89"/>
      <c r="K422" s="89"/>
    </row>
    <row r="423" spans="4:11" ht="15.75" customHeight="1" x14ac:dyDescent="0.3">
      <c r="D423" s="88"/>
      <c r="J423" s="89"/>
      <c r="K423" s="89"/>
    </row>
    <row r="424" spans="4:11" ht="15.75" customHeight="1" x14ac:dyDescent="0.3">
      <c r="D424" s="88"/>
      <c r="J424" s="89"/>
      <c r="K424" s="89"/>
    </row>
    <row r="425" spans="4:11" ht="15.75" customHeight="1" x14ac:dyDescent="0.3">
      <c r="D425" s="88"/>
      <c r="J425" s="89"/>
      <c r="K425" s="89"/>
    </row>
    <row r="426" spans="4:11" ht="15.75" customHeight="1" x14ac:dyDescent="0.3">
      <c r="D426" s="88"/>
      <c r="J426" s="89"/>
      <c r="K426" s="89"/>
    </row>
    <row r="427" spans="4:11" ht="15.75" customHeight="1" x14ac:dyDescent="0.3">
      <c r="D427" s="88"/>
      <c r="J427" s="89"/>
      <c r="K427" s="89"/>
    </row>
    <row r="428" spans="4:11" ht="15.75" customHeight="1" x14ac:dyDescent="0.3">
      <c r="D428" s="88"/>
      <c r="J428" s="89"/>
      <c r="K428" s="89"/>
    </row>
    <row r="429" spans="4:11" ht="15.75" customHeight="1" x14ac:dyDescent="0.3">
      <c r="D429" s="88"/>
      <c r="J429" s="89"/>
      <c r="K429" s="89"/>
    </row>
    <row r="430" spans="4:11" ht="15.75" customHeight="1" x14ac:dyDescent="0.3">
      <c r="D430" s="88"/>
      <c r="J430" s="89"/>
      <c r="K430" s="89"/>
    </row>
    <row r="431" spans="4:11" ht="15.75" customHeight="1" x14ac:dyDescent="0.3">
      <c r="D431" s="88"/>
      <c r="J431" s="89"/>
      <c r="K431" s="89"/>
    </row>
    <row r="432" spans="4:11" ht="15.75" customHeight="1" x14ac:dyDescent="0.3">
      <c r="D432" s="88"/>
      <c r="J432" s="89"/>
      <c r="K432" s="89"/>
    </row>
    <row r="433" spans="4:11" ht="15.75" customHeight="1" x14ac:dyDescent="0.3">
      <c r="D433" s="88"/>
      <c r="J433" s="89"/>
      <c r="K433" s="89"/>
    </row>
    <row r="434" spans="4:11" ht="15.75" customHeight="1" x14ac:dyDescent="0.3">
      <c r="D434" s="88"/>
      <c r="J434" s="89"/>
      <c r="K434" s="89"/>
    </row>
    <row r="435" spans="4:11" ht="15.75" customHeight="1" x14ac:dyDescent="0.3">
      <c r="D435" s="88"/>
      <c r="J435" s="89"/>
      <c r="K435" s="89"/>
    </row>
    <row r="436" spans="4:11" ht="15.75" customHeight="1" x14ac:dyDescent="0.3">
      <c r="D436" s="88"/>
      <c r="J436" s="89"/>
      <c r="K436" s="89"/>
    </row>
    <row r="437" spans="4:11" ht="15.75" customHeight="1" x14ac:dyDescent="0.3">
      <c r="D437" s="88"/>
      <c r="J437" s="89"/>
      <c r="K437" s="89"/>
    </row>
    <row r="438" spans="4:11" ht="15.75" customHeight="1" x14ac:dyDescent="0.3">
      <c r="D438" s="88"/>
      <c r="J438" s="89"/>
      <c r="K438" s="89"/>
    </row>
    <row r="439" spans="4:11" ht="15.75" customHeight="1" x14ac:dyDescent="0.3">
      <c r="D439" s="88"/>
      <c r="J439" s="89"/>
      <c r="K439" s="89"/>
    </row>
    <row r="440" spans="4:11" ht="15.75" customHeight="1" x14ac:dyDescent="0.3">
      <c r="D440" s="88"/>
      <c r="J440" s="89"/>
      <c r="K440" s="89"/>
    </row>
    <row r="441" spans="4:11" ht="15.75" customHeight="1" x14ac:dyDescent="0.3">
      <c r="D441" s="88"/>
      <c r="J441" s="89"/>
      <c r="K441" s="89"/>
    </row>
    <row r="442" spans="4:11" ht="15.75" customHeight="1" x14ac:dyDescent="0.3">
      <c r="D442" s="88"/>
      <c r="J442" s="89"/>
      <c r="K442" s="89"/>
    </row>
    <row r="443" spans="4:11" ht="15.75" customHeight="1" x14ac:dyDescent="0.3">
      <c r="D443" s="88"/>
      <c r="J443" s="89"/>
      <c r="K443" s="89"/>
    </row>
    <row r="444" spans="4:11" ht="15.75" customHeight="1" x14ac:dyDescent="0.3">
      <c r="D444" s="88"/>
      <c r="J444" s="89"/>
      <c r="K444" s="89"/>
    </row>
    <row r="445" spans="4:11" ht="15.75" customHeight="1" x14ac:dyDescent="0.3">
      <c r="D445" s="88"/>
      <c r="J445" s="89"/>
      <c r="K445" s="89"/>
    </row>
    <row r="446" spans="4:11" ht="15.75" customHeight="1" x14ac:dyDescent="0.3">
      <c r="D446" s="88"/>
      <c r="J446" s="89"/>
      <c r="K446" s="89"/>
    </row>
    <row r="447" spans="4:11" ht="15.75" customHeight="1" x14ac:dyDescent="0.3">
      <c r="D447" s="88"/>
      <c r="J447" s="89"/>
      <c r="K447" s="89"/>
    </row>
    <row r="448" spans="4:11" ht="15.75" customHeight="1" x14ac:dyDescent="0.3">
      <c r="D448" s="88"/>
      <c r="J448" s="89"/>
      <c r="K448" s="89"/>
    </row>
    <row r="449" spans="4:11" ht="15.75" customHeight="1" x14ac:dyDescent="0.3">
      <c r="D449" s="88"/>
      <c r="J449" s="89"/>
      <c r="K449" s="89"/>
    </row>
    <row r="450" spans="4:11" ht="15.75" customHeight="1" x14ac:dyDescent="0.3">
      <c r="D450" s="88"/>
      <c r="J450" s="89"/>
      <c r="K450" s="89"/>
    </row>
    <row r="451" spans="4:11" ht="15.75" customHeight="1" x14ac:dyDescent="0.3">
      <c r="D451" s="88"/>
      <c r="J451" s="89"/>
      <c r="K451" s="89"/>
    </row>
    <row r="452" spans="4:11" ht="15.75" customHeight="1" x14ac:dyDescent="0.3">
      <c r="D452" s="88"/>
      <c r="J452" s="89"/>
      <c r="K452" s="89"/>
    </row>
    <row r="453" spans="4:11" ht="15.75" customHeight="1" x14ac:dyDescent="0.3">
      <c r="D453" s="88"/>
      <c r="J453" s="89"/>
      <c r="K453" s="89"/>
    </row>
    <row r="454" spans="4:11" ht="15.75" customHeight="1" x14ac:dyDescent="0.3">
      <c r="D454" s="88"/>
      <c r="J454" s="89"/>
      <c r="K454" s="89"/>
    </row>
    <row r="455" spans="4:11" ht="15.75" customHeight="1" x14ac:dyDescent="0.3">
      <c r="D455" s="88"/>
      <c r="J455" s="89"/>
      <c r="K455" s="89"/>
    </row>
    <row r="456" spans="4:11" ht="15.75" customHeight="1" x14ac:dyDescent="0.3">
      <c r="D456" s="88"/>
      <c r="J456" s="89"/>
      <c r="K456" s="89"/>
    </row>
    <row r="457" spans="4:11" ht="15.75" customHeight="1" x14ac:dyDescent="0.3">
      <c r="D457" s="88"/>
      <c r="J457" s="89"/>
      <c r="K457" s="89"/>
    </row>
    <row r="458" spans="4:11" ht="15.75" customHeight="1" x14ac:dyDescent="0.3">
      <c r="D458" s="88"/>
      <c r="J458" s="89"/>
      <c r="K458" s="89"/>
    </row>
    <row r="459" spans="4:11" ht="15.75" customHeight="1" x14ac:dyDescent="0.3">
      <c r="D459" s="88"/>
      <c r="J459" s="89"/>
      <c r="K459" s="89"/>
    </row>
    <row r="460" spans="4:11" ht="15.75" customHeight="1" x14ac:dyDescent="0.3">
      <c r="D460" s="88"/>
      <c r="J460" s="89"/>
      <c r="K460" s="89"/>
    </row>
    <row r="461" spans="4:11" ht="15.75" customHeight="1" x14ac:dyDescent="0.3">
      <c r="D461" s="88"/>
      <c r="J461" s="89"/>
      <c r="K461" s="89"/>
    </row>
    <row r="462" spans="4:11" ht="15.75" customHeight="1" x14ac:dyDescent="0.3">
      <c r="D462" s="88"/>
      <c r="J462" s="89"/>
      <c r="K462" s="89"/>
    </row>
    <row r="463" spans="4:11" ht="15.75" customHeight="1" x14ac:dyDescent="0.3">
      <c r="D463" s="88"/>
      <c r="J463" s="89"/>
      <c r="K463" s="89"/>
    </row>
    <row r="464" spans="4:11" ht="15.75" customHeight="1" x14ac:dyDescent="0.3">
      <c r="D464" s="88"/>
      <c r="J464" s="89"/>
      <c r="K464" s="89"/>
    </row>
    <row r="465" spans="4:11" ht="15.75" customHeight="1" x14ac:dyDescent="0.3">
      <c r="D465" s="88"/>
      <c r="J465" s="89"/>
      <c r="K465" s="89"/>
    </row>
    <row r="466" spans="4:11" ht="15.75" customHeight="1" x14ac:dyDescent="0.3">
      <c r="D466" s="88"/>
      <c r="J466" s="89"/>
      <c r="K466" s="89"/>
    </row>
    <row r="467" spans="4:11" ht="15.75" customHeight="1" x14ac:dyDescent="0.3">
      <c r="D467" s="88"/>
      <c r="J467" s="89"/>
      <c r="K467" s="89"/>
    </row>
    <row r="468" spans="4:11" ht="15.75" customHeight="1" x14ac:dyDescent="0.3">
      <c r="D468" s="88"/>
      <c r="J468" s="89"/>
      <c r="K468" s="89"/>
    </row>
    <row r="469" spans="4:11" ht="15.75" customHeight="1" x14ac:dyDescent="0.3">
      <c r="D469" s="88"/>
      <c r="J469" s="89"/>
      <c r="K469" s="89"/>
    </row>
    <row r="470" spans="4:11" ht="15.75" customHeight="1" x14ac:dyDescent="0.3">
      <c r="D470" s="88"/>
      <c r="J470" s="89"/>
      <c r="K470" s="89"/>
    </row>
    <row r="471" spans="4:11" ht="15.75" customHeight="1" x14ac:dyDescent="0.3">
      <c r="D471" s="88"/>
      <c r="J471" s="89"/>
      <c r="K471" s="89"/>
    </row>
    <row r="472" spans="4:11" ht="15.75" customHeight="1" x14ac:dyDescent="0.3">
      <c r="D472" s="88"/>
      <c r="J472" s="89"/>
      <c r="K472" s="89"/>
    </row>
    <row r="473" spans="4:11" ht="15.75" customHeight="1" x14ac:dyDescent="0.3">
      <c r="D473" s="88"/>
      <c r="J473" s="89"/>
      <c r="K473" s="89"/>
    </row>
    <row r="474" spans="4:11" ht="15.75" customHeight="1" x14ac:dyDescent="0.3">
      <c r="D474" s="88"/>
      <c r="J474" s="89"/>
      <c r="K474" s="89"/>
    </row>
    <row r="475" spans="4:11" ht="15.75" customHeight="1" x14ac:dyDescent="0.3">
      <c r="D475" s="88"/>
      <c r="J475" s="89"/>
      <c r="K475" s="89"/>
    </row>
    <row r="476" spans="4:11" ht="15.75" customHeight="1" x14ac:dyDescent="0.3">
      <c r="D476" s="88"/>
      <c r="J476" s="89"/>
      <c r="K476" s="89"/>
    </row>
    <row r="477" spans="4:11" ht="15.75" customHeight="1" x14ac:dyDescent="0.3">
      <c r="D477" s="88"/>
      <c r="J477" s="89"/>
      <c r="K477" s="89"/>
    </row>
    <row r="478" spans="4:11" ht="15.75" customHeight="1" x14ac:dyDescent="0.3">
      <c r="D478" s="88"/>
      <c r="J478" s="89"/>
      <c r="K478" s="89"/>
    </row>
    <row r="479" spans="4:11" ht="15.75" customHeight="1" x14ac:dyDescent="0.3">
      <c r="D479" s="88"/>
      <c r="J479" s="89"/>
      <c r="K479" s="89"/>
    </row>
    <row r="480" spans="4:11" ht="15.75" customHeight="1" x14ac:dyDescent="0.3">
      <c r="D480" s="88"/>
      <c r="J480" s="89"/>
      <c r="K480" s="89"/>
    </row>
    <row r="481" spans="4:11" ht="15.75" customHeight="1" x14ac:dyDescent="0.3">
      <c r="D481" s="88"/>
      <c r="J481" s="89"/>
      <c r="K481" s="89"/>
    </row>
    <row r="482" spans="4:11" ht="15.75" customHeight="1" x14ac:dyDescent="0.3">
      <c r="D482" s="88"/>
      <c r="J482" s="89"/>
      <c r="K482" s="89"/>
    </row>
    <row r="483" spans="4:11" ht="15.75" customHeight="1" x14ac:dyDescent="0.3">
      <c r="D483" s="88"/>
      <c r="J483" s="89"/>
      <c r="K483" s="89"/>
    </row>
    <row r="484" spans="4:11" ht="15.75" customHeight="1" x14ac:dyDescent="0.3">
      <c r="D484" s="88"/>
      <c r="J484" s="89"/>
      <c r="K484" s="89"/>
    </row>
    <row r="485" spans="4:11" ht="15.75" customHeight="1" x14ac:dyDescent="0.3">
      <c r="D485" s="88"/>
      <c r="J485" s="89"/>
      <c r="K485" s="89"/>
    </row>
    <row r="486" spans="4:11" ht="15.75" customHeight="1" x14ac:dyDescent="0.3">
      <c r="D486" s="88"/>
      <c r="J486" s="89"/>
      <c r="K486" s="89"/>
    </row>
    <row r="487" spans="4:11" ht="15.75" customHeight="1" x14ac:dyDescent="0.3">
      <c r="D487" s="88"/>
      <c r="J487" s="89"/>
      <c r="K487" s="89"/>
    </row>
    <row r="488" spans="4:11" ht="15.75" customHeight="1" x14ac:dyDescent="0.3">
      <c r="D488" s="88"/>
      <c r="J488" s="89"/>
      <c r="K488" s="89"/>
    </row>
    <row r="489" spans="4:11" ht="15.75" customHeight="1" x14ac:dyDescent="0.3">
      <c r="D489" s="88"/>
      <c r="J489" s="89"/>
      <c r="K489" s="89"/>
    </row>
    <row r="490" spans="4:11" ht="15.75" customHeight="1" x14ac:dyDescent="0.3">
      <c r="D490" s="88"/>
      <c r="J490" s="89"/>
      <c r="K490" s="89"/>
    </row>
    <row r="491" spans="4:11" ht="15.75" customHeight="1" x14ac:dyDescent="0.3">
      <c r="D491" s="88"/>
      <c r="J491" s="89"/>
      <c r="K491" s="89"/>
    </row>
    <row r="492" spans="4:11" ht="15.75" customHeight="1" x14ac:dyDescent="0.3">
      <c r="D492" s="88"/>
      <c r="J492" s="89"/>
      <c r="K492" s="89"/>
    </row>
    <row r="493" spans="4:11" ht="15.75" customHeight="1" x14ac:dyDescent="0.3">
      <c r="D493" s="88"/>
      <c r="J493" s="89"/>
      <c r="K493" s="89"/>
    </row>
    <row r="494" spans="4:11" ht="15.75" customHeight="1" x14ac:dyDescent="0.3">
      <c r="D494" s="88"/>
      <c r="J494" s="89"/>
      <c r="K494" s="89"/>
    </row>
    <row r="495" spans="4:11" ht="15.75" customHeight="1" x14ac:dyDescent="0.3">
      <c r="D495" s="88"/>
      <c r="J495" s="89"/>
      <c r="K495" s="89"/>
    </row>
    <row r="496" spans="4:11" ht="15.75" customHeight="1" x14ac:dyDescent="0.3">
      <c r="D496" s="88"/>
      <c r="J496" s="89"/>
      <c r="K496" s="89"/>
    </row>
    <row r="497" spans="4:11" ht="15.75" customHeight="1" x14ac:dyDescent="0.3">
      <c r="D497" s="88"/>
      <c r="J497" s="89"/>
      <c r="K497" s="89"/>
    </row>
    <row r="498" spans="4:11" ht="15.75" customHeight="1" x14ac:dyDescent="0.3">
      <c r="D498" s="88"/>
      <c r="J498" s="89"/>
      <c r="K498" s="89"/>
    </row>
    <row r="499" spans="4:11" ht="15.75" customHeight="1" x14ac:dyDescent="0.3">
      <c r="D499" s="88"/>
      <c r="J499" s="89"/>
      <c r="K499" s="89"/>
    </row>
    <row r="500" spans="4:11" ht="15.75" customHeight="1" x14ac:dyDescent="0.3">
      <c r="D500" s="88"/>
      <c r="J500" s="89"/>
      <c r="K500" s="89"/>
    </row>
    <row r="501" spans="4:11" ht="15.75" customHeight="1" x14ac:dyDescent="0.3">
      <c r="D501" s="88"/>
      <c r="J501" s="89"/>
      <c r="K501" s="89"/>
    </row>
    <row r="502" spans="4:11" ht="15.75" customHeight="1" x14ac:dyDescent="0.3">
      <c r="D502" s="88"/>
      <c r="J502" s="89"/>
      <c r="K502" s="89"/>
    </row>
    <row r="503" spans="4:11" ht="15.75" customHeight="1" x14ac:dyDescent="0.3">
      <c r="D503" s="88"/>
      <c r="J503" s="89"/>
      <c r="K503" s="89"/>
    </row>
    <row r="504" spans="4:11" ht="15.75" customHeight="1" x14ac:dyDescent="0.3">
      <c r="D504" s="88"/>
      <c r="J504" s="89"/>
      <c r="K504" s="89"/>
    </row>
    <row r="505" spans="4:11" ht="15.75" customHeight="1" x14ac:dyDescent="0.3">
      <c r="D505" s="88"/>
      <c r="J505" s="89"/>
      <c r="K505" s="89"/>
    </row>
    <row r="506" spans="4:11" ht="15.75" customHeight="1" x14ac:dyDescent="0.3">
      <c r="D506" s="88"/>
      <c r="J506" s="89"/>
      <c r="K506" s="89"/>
    </row>
    <row r="507" spans="4:11" ht="15.75" customHeight="1" x14ac:dyDescent="0.3">
      <c r="D507" s="88"/>
      <c r="J507" s="89"/>
      <c r="K507" s="89"/>
    </row>
    <row r="508" spans="4:11" ht="15.75" customHeight="1" x14ac:dyDescent="0.3">
      <c r="D508" s="88"/>
      <c r="J508" s="89"/>
      <c r="K508" s="89"/>
    </row>
    <row r="509" spans="4:11" ht="15.75" customHeight="1" x14ac:dyDescent="0.3">
      <c r="D509" s="88"/>
      <c r="J509" s="89"/>
      <c r="K509" s="89"/>
    </row>
    <row r="510" spans="4:11" ht="15.75" customHeight="1" x14ac:dyDescent="0.3">
      <c r="D510" s="88"/>
      <c r="J510" s="89"/>
      <c r="K510" s="89"/>
    </row>
    <row r="511" spans="4:11" ht="15.75" customHeight="1" x14ac:dyDescent="0.3">
      <c r="D511" s="88"/>
      <c r="J511" s="89"/>
      <c r="K511" s="89"/>
    </row>
    <row r="512" spans="4:11" ht="15.75" customHeight="1" x14ac:dyDescent="0.3">
      <c r="D512" s="88"/>
      <c r="J512" s="89"/>
      <c r="K512" s="89"/>
    </row>
    <row r="513" spans="4:11" ht="15.75" customHeight="1" x14ac:dyDescent="0.3">
      <c r="D513" s="88"/>
      <c r="J513" s="89"/>
      <c r="K513" s="89"/>
    </row>
    <row r="514" spans="4:11" ht="15.75" customHeight="1" x14ac:dyDescent="0.3">
      <c r="D514" s="88"/>
      <c r="J514" s="89"/>
      <c r="K514" s="89"/>
    </row>
    <row r="515" spans="4:11" ht="15.75" customHeight="1" x14ac:dyDescent="0.3">
      <c r="D515" s="88"/>
      <c r="J515" s="89"/>
      <c r="K515" s="89"/>
    </row>
    <row r="516" spans="4:11" ht="15.75" customHeight="1" x14ac:dyDescent="0.3">
      <c r="D516" s="88"/>
      <c r="J516" s="89"/>
      <c r="K516" s="89"/>
    </row>
    <row r="517" spans="4:11" ht="15.75" customHeight="1" x14ac:dyDescent="0.3">
      <c r="D517" s="88"/>
      <c r="J517" s="89"/>
      <c r="K517" s="89"/>
    </row>
    <row r="518" spans="4:11" ht="15.75" customHeight="1" x14ac:dyDescent="0.3">
      <c r="D518" s="88"/>
      <c r="J518" s="89"/>
      <c r="K518" s="89"/>
    </row>
    <row r="519" spans="4:11" ht="15.75" customHeight="1" x14ac:dyDescent="0.3">
      <c r="D519" s="88"/>
      <c r="J519" s="89"/>
      <c r="K519" s="89"/>
    </row>
    <row r="520" spans="4:11" ht="15.75" customHeight="1" x14ac:dyDescent="0.3">
      <c r="D520" s="88"/>
      <c r="J520" s="89"/>
      <c r="K520" s="89"/>
    </row>
    <row r="521" spans="4:11" ht="15.75" customHeight="1" x14ac:dyDescent="0.3">
      <c r="D521" s="88"/>
      <c r="J521" s="89"/>
      <c r="K521" s="89"/>
    </row>
    <row r="522" spans="4:11" ht="15.75" customHeight="1" x14ac:dyDescent="0.3">
      <c r="D522" s="88"/>
      <c r="J522" s="89"/>
      <c r="K522" s="89"/>
    </row>
    <row r="523" spans="4:11" ht="15.75" customHeight="1" x14ac:dyDescent="0.3">
      <c r="D523" s="88"/>
      <c r="J523" s="89"/>
      <c r="K523" s="89"/>
    </row>
    <row r="524" spans="4:11" ht="15.75" customHeight="1" x14ac:dyDescent="0.3">
      <c r="D524" s="88"/>
      <c r="J524" s="89"/>
      <c r="K524" s="89"/>
    </row>
    <row r="525" spans="4:11" ht="15.75" customHeight="1" x14ac:dyDescent="0.3">
      <c r="D525" s="88"/>
      <c r="J525" s="89"/>
      <c r="K525" s="89"/>
    </row>
    <row r="526" spans="4:11" ht="15.75" customHeight="1" x14ac:dyDescent="0.3">
      <c r="D526" s="88"/>
      <c r="J526" s="89"/>
      <c r="K526" s="89"/>
    </row>
    <row r="527" spans="4:11" ht="15.75" customHeight="1" x14ac:dyDescent="0.3">
      <c r="D527" s="88"/>
      <c r="J527" s="89"/>
      <c r="K527" s="89"/>
    </row>
    <row r="528" spans="4:11" ht="15.75" customHeight="1" x14ac:dyDescent="0.3">
      <c r="D528" s="88"/>
      <c r="J528" s="89"/>
      <c r="K528" s="89"/>
    </row>
    <row r="529" spans="4:11" ht="15.75" customHeight="1" x14ac:dyDescent="0.3">
      <c r="D529" s="88"/>
      <c r="J529" s="89"/>
      <c r="K529" s="89"/>
    </row>
    <row r="530" spans="4:11" ht="15.75" customHeight="1" x14ac:dyDescent="0.3">
      <c r="D530" s="88"/>
      <c r="J530" s="89"/>
      <c r="K530" s="89"/>
    </row>
    <row r="531" spans="4:11" ht="15.75" customHeight="1" x14ac:dyDescent="0.3">
      <c r="D531" s="88"/>
      <c r="J531" s="89"/>
      <c r="K531" s="89"/>
    </row>
    <row r="532" spans="4:11" ht="15.75" customHeight="1" x14ac:dyDescent="0.3">
      <c r="D532" s="88"/>
      <c r="J532" s="89"/>
      <c r="K532" s="89"/>
    </row>
    <row r="533" spans="4:11" ht="15.75" customHeight="1" x14ac:dyDescent="0.3">
      <c r="D533" s="88"/>
      <c r="J533" s="89"/>
      <c r="K533" s="89"/>
    </row>
    <row r="534" spans="4:11" ht="15.75" customHeight="1" x14ac:dyDescent="0.3">
      <c r="D534" s="88"/>
      <c r="J534" s="89"/>
      <c r="K534" s="89"/>
    </row>
    <row r="535" spans="4:11" ht="15.75" customHeight="1" x14ac:dyDescent="0.3">
      <c r="D535" s="88"/>
      <c r="J535" s="89"/>
      <c r="K535" s="89"/>
    </row>
    <row r="536" spans="4:11" ht="15.75" customHeight="1" x14ac:dyDescent="0.3">
      <c r="D536" s="88"/>
      <c r="J536" s="89"/>
      <c r="K536" s="89"/>
    </row>
    <row r="537" spans="4:11" ht="15.75" customHeight="1" x14ac:dyDescent="0.3">
      <c r="D537" s="88"/>
      <c r="J537" s="89"/>
      <c r="K537" s="89"/>
    </row>
    <row r="538" spans="4:11" ht="15.75" customHeight="1" x14ac:dyDescent="0.3">
      <c r="D538" s="88"/>
      <c r="J538" s="89"/>
      <c r="K538" s="89"/>
    </row>
    <row r="539" spans="4:11" ht="15.75" customHeight="1" x14ac:dyDescent="0.3">
      <c r="D539" s="88"/>
      <c r="J539" s="89"/>
      <c r="K539" s="89"/>
    </row>
    <row r="540" spans="4:11" ht="15.75" customHeight="1" x14ac:dyDescent="0.3">
      <c r="D540" s="88"/>
      <c r="J540" s="89"/>
      <c r="K540" s="89"/>
    </row>
    <row r="541" spans="4:11" ht="15.75" customHeight="1" x14ac:dyDescent="0.3">
      <c r="D541" s="88"/>
      <c r="J541" s="89"/>
      <c r="K541" s="89"/>
    </row>
    <row r="542" spans="4:11" ht="15.75" customHeight="1" x14ac:dyDescent="0.3">
      <c r="D542" s="88"/>
      <c r="J542" s="89"/>
      <c r="K542" s="89"/>
    </row>
    <row r="543" spans="4:11" ht="15.75" customHeight="1" x14ac:dyDescent="0.3">
      <c r="D543" s="88"/>
      <c r="J543" s="89"/>
      <c r="K543" s="89"/>
    </row>
    <row r="544" spans="4:11" ht="15.75" customHeight="1" x14ac:dyDescent="0.3">
      <c r="D544" s="88"/>
      <c r="J544" s="89"/>
      <c r="K544" s="89"/>
    </row>
    <row r="545" spans="4:11" ht="15.75" customHeight="1" x14ac:dyDescent="0.3">
      <c r="D545" s="88"/>
      <c r="J545" s="89"/>
      <c r="K545" s="89"/>
    </row>
    <row r="546" spans="4:11" ht="15.75" customHeight="1" x14ac:dyDescent="0.3">
      <c r="D546" s="88"/>
      <c r="J546" s="89"/>
      <c r="K546" s="89"/>
    </row>
    <row r="547" spans="4:11" ht="15.75" customHeight="1" x14ac:dyDescent="0.3">
      <c r="D547" s="88"/>
      <c r="J547" s="89"/>
      <c r="K547" s="89"/>
    </row>
    <row r="548" spans="4:11" ht="15.75" customHeight="1" x14ac:dyDescent="0.3">
      <c r="D548" s="88"/>
      <c r="J548" s="89"/>
      <c r="K548" s="89"/>
    </row>
    <row r="549" spans="4:11" ht="15.75" customHeight="1" x14ac:dyDescent="0.3">
      <c r="D549" s="88"/>
      <c r="J549" s="89"/>
      <c r="K549" s="89"/>
    </row>
    <row r="550" spans="4:11" ht="15.75" customHeight="1" x14ac:dyDescent="0.3">
      <c r="D550" s="88"/>
      <c r="J550" s="89"/>
      <c r="K550" s="89"/>
    </row>
    <row r="551" spans="4:11" ht="15.75" customHeight="1" x14ac:dyDescent="0.3">
      <c r="D551" s="88"/>
      <c r="J551" s="89"/>
      <c r="K551" s="89"/>
    </row>
    <row r="552" spans="4:11" ht="15.75" customHeight="1" x14ac:dyDescent="0.3">
      <c r="D552" s="88"/>
      <c r="J552" s="89"/>
      <c r="K552" s="89"/>
    </row>
    <row r="553" spans="4:11" ht="15.75" customHeight="1" x14ac:dyDescent="0.3">
      <c r="D553" s="88"/>
      <c r="J553" s="89"/>
      <c r="K553" s="89"/>
    </row>
    <row r="554" spans="4:11" ht="15.75" customHeight="1" x14ac:dyDescent="0.3">
      <c r="D554" s="88"/>
      <c r="J554" s="89"/>
      <c r="K554" s="89"/>
    </row>
    <row r="555" spans="4:11" ht="15.75" customHeight="1" x14ac:dyDescent="0.3">
      <c r="D555" s="88"/>
      <c r="J555" s="89"/>
      <c r="K555" s="89"/>
    </row>
    <row r="556" spans="4:11" ht="15.75" customHeight="1" x14ac:dyDescent="0.3">
      <c r="D556" s="88"/>
      <c r="J556" s="89"/>
      <c r="K556" s="89"/>
    </row>
    <row r="557" spans="4:11" ht="15.75" customHeight="1" x14ac:dyDescent="0.3">
      <c r="D557" s="88"/>
      <c r="J557" s="89"/>
      <c r="K557" s="89"/>
    </row>
    <row r="558" spans="4:11" ht="15.75" customHeight="1" x14ac:dyDescent="0.3">
      <c r="D558" s="88"/>
      <c r="J558" s="89"/>
      <c r="K558" s="89"/>
    </row>
    <row r="559" spans="4:11" ht="15.75" customHeight="1" x14ac:dyDescent="0.3">
      <c r="D559" s="88"/>
      <c r="J559" s="89"/>
      <c r="K559" s="89"/>
    </row>
    <row r="560" spans="4:11" ht="15.75" customHeight="1" x14ac:dyDescent="0.3">
      <c r="D560" s="88"/>
      <c r="J560" s="89"/>
      <c r="K560" s="89"/>
    </row>
    <row r="561" spans="4:11" ht="15.75" customHeight="1" x14ac:dyDescent="0.3">
      <c r="D561" s="88"/>
      <c r="J561" s="89"/>
      <c r="K561" s="89"/>
    </row>
    <row r="562" spans="4:11" ht="15.75" customHeight="1" x14ac:dyDescent="0.3">
      <c r="D562" s="88"/>
      <c r="J562" s="89"/>
      <c r="K562" s="89"/>
    </row>
    <row r="563" spans="4:11" ht="15.75" customHeight="1" x14ac:dyDescent="0.3">
      <c r="D563" s="88"/>
      <c r="J563" s="89"/>
      <c r="K563" s="89"/>
    </row>
    <row r="564" spans="4:11" ht="15.75" customHeight="1" x14ac:dyDescent="0.3">
      <c r="D564" s="88"/>
      <c r="J564" s="89"/>
      <c r="K564" s="89"/>
    </row>
    <row r="565" spans="4:11" ht="15.75" customHeight="1" x14ac:dyDescent="0.3">
      <c r="D565" s="88"/>
      <c r="J565" s="89"/>
      <c r="K565" s="89"/>
    </row>
    <row r="566" spans="4:11" ht="15.75" customHeight="1" x14ac:dyDescent="0.3">
      <c r="D566" s="88"/>
      <c r="J566" s="89"/>
      <c r="K566" s="89"/>
    </row>
    <row r="567" spans="4:11" ht="15.75" customHeight="1" x14ac:dyDescent="0.3">
      <c r="D567" s="88"/>
      <c r="J567" s="89"/>
      <c r="K567" s="89"/>
    </row>
    <row r="568" spans="4:11" ht="15.75" customHeight="1" x14ac:dyDescent="0.3">
      <c r="D568" s="88"/>
      <c r="J568" s="89"/>
      <c r="K568" s="89"/>
    </row>
    <row r="569" spans="4:11" ht="15.75" customHeight="1" x14ac:dyDescent="0.3">
      <c r="D569" s="88"/>
      <c r="J569" s="89"/>
      <c r="K569" s="89"/>
    </row>
    <row r="570" spans="4:11" ht="15.75" customHeight="1" x14ac:dyDescent="0.3">
      <c r="D570" s="88"/>
      <c r="J570" s="89"/>
      <c r="K570" s="89"/>
    </row>
    <row r="571" spans="4:11" ht="15.75" customHeight="1" x14ac:dyDescent="0.3">
      <c r="D571" s="88"/>
      <c r="J571" s="89"/>
      <c r="K571" s="89"/>
    </row>
    <row r="572" spans="4:11" ht="15.75" customHeight="1" x14ac:dyDescent="0.3">
      <c r="D572" s="88"/>
      <c r="J572" s="89"/>
      <c r="K572" s="89"/>
    </row>
    <row r="573" spans="4:11" ht="15.75" customHeight="1" x14ac:dyDescent="0.3">
      <c r="D573" s="88"/>
      <c r="J573" s="89"/>
      <c r="K573" s="89"/>
    </row>
    <row r="574" spans="4:11" ht="15.75" customHeight="1" x14ac:dyDescent="0.3">
      <c r="D574" s="88"/>
      <c r="J574" s="89"/>
      <c r="K574" s="89"/>
    </row>
    <row r="575" spans="4:11" ht="15.75" customHeight="1" x14ac:dyDescent="0.3">
      <c r="D575" s="88"/>
      <c r="J575" s="89"/>
      <c r="K575" s="89"/>
    </row>
    <row r="576" spans="4:11" ht="15.75" customHeight="1" x14ac:dyDescent="0.3">
      <c r="D576" s="88"/>
      <c r="J576" s="89"/>
      <c r="K576" s="89"/>
    </row>
    <row r="577" spans="4:11" ht="15.75" customHeight="1" x14ac:dyDescent="0.3">
      <c r="D577" s="88"/>
      <c r="J577" s="89"/>
      <c r="K577" s="89"/>
    </row>
    <row r="578" spans="4:11" ht="15.75" customHeight="1" x14ac:dyDescent="0.3">
      <c r="D578" s="88"/>
      <c r="J578" s="89"/>
      <c r="K578" s="89"/>
    </row>
    <row r="579" spans="4:11" ht="15.75" customHeight="1" x14ac:dyDescent="0.3">
      <c r="D579" s="88"/>
      <c r="J579" s="89"/>
      <c r="K579" s="89"/>
    </row>
    <row r="580" spans="4:11" ht="15.75" customHeight="1" x14ac:dyDescent="0.3">
      <c r="D580" s="88"/>
      <c r="J580" s="89"/>
      <c r="K580" s="89"/>
    </row>
    <row r="581" spans="4:11" ht="15.75" customHeight="1" x14ac:dyDescent="0.3">
      <c r="D581" s="88"/>
      <c r="J581" s="89"/>
      <c r="K581" s="89"/>
    </row>
    <row r="582" spans="4:11" ht="15.75" customHeight="1" x14ac:dyDescent="0.3">
      <c r="D582" s="88"/>
      <c r="J582" s="89"/>
      <c r="K582" s="89"/>
    </row>
    <row r="583" spans="4:11" ht="15.75" customHeight="1" x14ac:dyDescent="0.3">
      <c r="D583" s="88"/>
      <c r="J583" s="89"/>
      <c r="K583" s="89"/>
    </row>
    <row r="584" spans="4:11" ht="15.75" customHeight="1" x14ac:dyDescent="0.3">
      <c r="D584" s="88"/>
      <c r="J584" s="89"/>
      <c r="K584" s="89"/>
    </row>
    <row r="585" spans="4:11" ht="15.75" customHeight="1" x14ac:dyDescent="0.3">
      <c r="D585" s="88"/>
      <c r="J585" s="89"/>
      <c r="K585" s="89"/>
    </row>
    <row r="586" spans="4:11" ht="15.75" customHeight="1" x14ac:dyDescent="0.3">
      <c r="D586" s="88"/>
      <c r="J586" s="89"/>
      <c r="K586" s="89"/>
    </row>
    <row r="587" spans="4:11" ht="15.75" customHeight="1" x14ac:dyDescent="0.3">
      <c r="D587" s="88"/>
      <c r="J587" s="89"/>
      <c r="K587" s="89"/>
    </row>
    <row r="588" spans="4:11" ht="15.75" customHeight="1" x14ac:dyDescent="0.3">
      <c r="D588" s="88"/>
      <c r="J588" s="89"/>
      <c r="K588" s="89"/>
    </row>
    <row r="589" spans="4:11" ht="15.75" customHeight="1" x14ac:dyDescent="0.3">
      <c r="D589" s="88"/>
      <c r="J589" s="89"/>
      <c r="K589" s="89"/>
    </row>
    <row r="590" spans="4:11" ht="15.75" customHeight="1" x14ac:dyDescent="0.3">
      <c r="D590" s="88"/>
      <c r="J590" s="89"/>
      <c r="K590" s="89"/>
    </row>
    <row r="591" spans="4:11" ht="15.75" customHeight="1" x14ac:dyDescent="0.3">
      <c r="D591" s="88"/>
      <c r="J591" s="89"/>
      <c r="K591" s="89"/>
    </row>
    <row r="592" spans="4:11" ht="15.75" customHeight="1" x14ac:dyDescent="0.3">
      <c r="D592" s="88"/>
      <c r="J592" s="89"/>
      <c r="K592" s="89"/>
    </row>
    <row r="593" spans="4:11" ht="15.75" customHeight="1" x14ac:dyDescent="0.3">
      <c r="D593" s="88"/>
      <c r="J593" s="89"/>
      <c r="K593" s="89"/>
    </row>
    <row r="594" spans="4:11" ht="15.75" customHeight="1" x14ac:dyDescent="0.3">
      <c r="D594" s="88"/>
      <c r="J594" s="89"/>
      <c r="K594" s="89"/>
    </row>
    <row r="595" spans="4:11" ht="15.75" customHeight="1" x14ac:dyDescent="0.3">
      <c r="D595" s="88"/>
      <c r="J595" s="89"/>
      <c r="K595" s="89"/>
    </row>
    <row r="596" spans="4:11" ht="15.75" customHeight="1" x14ac:dyDescent="0.3">
      <c r="D596" s="88"/>
      <c r="J596" s="89"/>
      <c r="K596" s="89"/>
    </row>
    <row r="597" spans="4:11" ht="15.75" customHeight="1" x14ac:dyDescent="0.3">
      <c r="D597" s="88"/>
      <c r="J597" s="89"/>
      <c r="K597" s="89"/>
    </row>
    <row r="598" spans="4:11" ht="15.75" customHeight="1" x14ac:dyDescent="0.3">
      <c r="D598" s="88"/>
      <c r="J598" s="89"/>
      <c r="K598" s="89"/>
    </row>
    <row r="599" spans="4:11" ht="15.75" customHeight="1" x14ac:dyDescent="0.3">
      <c r="D599" s="88"/>
      <c r="J599" s="89"/>
      <c r="K599" s="89"/>
    </row>
    <row r="600" spans="4:11" ht="15.75" customHeight="1" x14ac:dyDescent="0.3">
      <c r="D600" s="88"/>
      <c r="J600" s="89"/>
      <c r="K600" s="89"/>
    </row>
    <row r="601" spans="4:11" ht="15.75" customHeight="1" x14ac:dyDescent="0.3">
      <c r="D601" s="88"/>
      <c r="J601" s="89"/>
      <c r="K601" s="89"/>
    </row>
    <row r="602" spans="4:11" ht="15.75" customHeight="1" x14ac:dyDescent="0.3">
      <c r="D602" s="88"/>
      <c r="J602" s="89"/>
      <c r="K602" s="89"/>
    </row>
    <row r="603" spans="4:11" ht="15.75" customHeight="1" x14ac:dyDescent="0.3">
      <c r="D603" s="88"/>
      <c r="J603" s="89"/>
      <c r="K603" s="89"/>
    </row>
    <row r="604" spans="4:11" ht="15.75" customHeight="1" x14ac:dyDescent="0.3">
      <c r="D604" s="88"/>
      <c r="J604" s="89"/>
      <c r="K604" s="89"/>
    </row>
    <row r="605" spans="4:11" ht="15.75" customHeight="1" x14ac:dyDescent="0.3">
      <c r="D605" s="88"/>
      <c r="J605" s="89"/>
      <c r="K605" s="89"/>
    </row>
    <row r="606" spans="4:11" ht="15.75" customHeight="1" x14ac:dyDescent="0.3">
      <c r="D606" s="88"/>
      <c r="J606" s="89"/>
      <c r="K606" s="89"/>
    </row>
    <row r="607" spans="4:11" ht="15.75" customHeight="1" x14ac:dyDescent="0.3">
      <c r="D607" s="88"/>
      <c r="J607" s="89"/>
      <c r="K607" s="89"/>
    </row>
    <row r="608" spans="4:11" ht="15.75" customHeight="1" x14ac:dyDescent="0.3">
      <c r="D608" s="88"/>
      <c r="J608" s="89"/>
      <c r="K608" s="89"/>
    </row>
    <row r="609" spans="4:11" ht="15.75" customHeight="1" x14ac:dyDescent="0.3">
      <c r="D609" s="88"/>
      <c r="J609" s="89"/>
      <c r="K609" s="89"/>
    </row>
    <row r="610" spans="4:11" ht="15.75" customHeight="1" x14ac:dyDescent="0.3">
      <c r="D610" s="88"/>
      <c r="J610" s="89"/>
      <c r="K610" s="89"/>
    </row>
    <row r="611" spans="4:11" ht="15.75" customHeight="1" x14ac:dyDescent="0.3">
      <c r="D611" s="88"/>
      <c r="J611" s="89"/>
      <c r="K611" s="89"/>
    </row>
    <row r="612" spans="4:11" ht="15.75" customHeight="1" x14ac:dyDescent="0.3">
      <c r="D612" s="88"/>
      <c r="J612" s="89"/>
      <c r="K612" s="89"/>
    </row>
    <row r="613" spans="4:11" ht="15.75" customHeight="1" x14ac:dyDescent="0.3">
      <c r="D613" s="88"/>
      <c r="J613" s="89"/>
      <c r="K613" s="89"/>
    </row>
    <row r="614" spans="4:11" ht="15.75" customHeight="1" x14ac:dyDescent="0.3">
      <c r="D614" s="88"/>
      <c r="J614" s="89"/>
      <c r="K614" s="89"/>
    </row>
    <row r="615" spans="4:11" ht="15.75" customHeight="1" x14ac:dyDescent="0.3">
      <c r="D615" s="88"/>
      <c r="J615" s="89"/>
      <c r="K615" s="89"/>
    </row>
    <row r="616" spans="4:11" ht="15.75" customHeight="1" x14ac:dyDescent="0.3">
      <c r="D616" s="88"/>
      <c r="J616" s="89"/>
      <c r="K616" s="89"/>
    </row>
    <row r="617" spans="4:11" ht="15.75" customHeight="1" x14ac:dyDescent="0.3">
      <c r="D617" s="88"/>
      <c r="J617" s="89"/>
      <c r="K617" s="89"/>
    </row>
    <row r="618" spans="4:11" ht="15.75" customHeight="1" x14ac:dyDescent="0.3">
      <c r="D618" s="88"/>
      <c r="J618" s="89"/>
      <c r="K618" s="89"/>
    </row>
    <row r="619" spans="4:11" ht="15.75" customHeight="1" x14ac:dyDescent="0.3">
      <c r="D619" s="88"/>
      <c r="J619" s="89"/>
      <c r="K619" s="89"/>
    </row>
    <row r="620" spans="4:11" ht="15.75" customHeight="1" x14ac:dyDescent="0.3">
      <c r="D620" s="88"/>
      <c r="J620" s="89"/>
      <c r="K620" s="89"/>
    </row>
    <row r="621" spans="4:11" ht="15.75" customHeight="1" x14ac:dyDescent="0.3">
      <c r="D621" s="88"/>
      <c r="J621" s="89"/>
      <c r="K621" s="89"/>
    </row>
    <row r="622" spans="4:11" ht="15.75" customHeight="1" x14ac:dyDescent="0.3">
      <c r="D622" s="88"/>
      <c r="J622" s="89"/>
      <c r="K622" s="89"/>
    </row>
    <row r="623" spans="4:11" ht="15.75" customHeight="1" x14ac:dyDescent="0.3">
      <c r="D623" s="88"/>
      <c r="J623" s="89"/>
      <c r="K623" s="89"/>
    </row>
    <row r="624" spans="4:11" ht="15.75" customHeight="1" x14ac:dyDescent="0.3">
      <c r="D624" s="88"/>
      <c r="J624" s="89"/>
      <c r="K624" s="89"/>
    </row>
    <row r="625" spans="4:11" ht="15.75" customHeight="1" x14ac:dyDescent="0.3">
      <c r="D625" s="88"/>
      <c r="J625" s="89"/>
      <c r="K625" s="89"/>
    </row>
    <row r="626" spans="4:11" ht="15.75" customHeight="1" x14ac:dyDescent="0.3">
      <c r="D626" s="88"/>
      <c r="J626" s="89"/>
      <c r="K626" s="89"/>
    </row>
    <row r="627" spans="4:11" ht="15.75" customHeight="1" x14ac:dyDescent="0.3">
      <c r="D627" s="88"/>
      <c r="J627" s="89"/>
      <c r="K627" s="89"/>
    </row>
    <row r="628" spans="4:11" ht="15.75" customHeight="1" x14ac:dyDescent="0.3">
      <c r="D628" s="88"/>
      <c r="J628" s="89"/>
      <c r="K628" s="89"/>
    </row>
    <row r="629" spans="4:11" ht="15.75" customHeight="1" x14ac:dyDescent="0.3">
      <c r="D629" s="88"/>
      <c r="J629" s="89"/>
      <c r="K629" s="89"/>
    </row>
    <row r="630" spans="4:11" ht="15.75" customHeight="1" x14ac:dyDescent="0.3">
      <c r="D630" s="88"/>
      <c r="J630" s="89"/>
      <c r="K630" s="89"/>
    </row>
    <row r="631" spans="4:11" ht="15.75" customHeight="1" x14ac:dyDescent="0.3">
      <c r="D631" s="88"/>
      <c r="J631" s="89"/>
      <c r="K631" s="89"/>
    </row>
    <row r="632" spans="4:11" ht="15.75" customHeight="1" x14ac:dyDescent="0.3">
      <c r="D632" s="88"/>
      <c r="J632" s="89"/>
      <c r="K632" s="89"/>
    </row>
    <row r="633" spans="4:11" ht="15.75" customHeight="1" x14ac:dyDescent="0.3">
      <c r="D633" s="88"/>
      <c r="J633" s="89"/>
      <c r="K633" s="89"/>
    </row>
    <row r="634" spans="4:11" ht="15.75" customHeight="1" x14ac:dyDescent="0.3">
      <c r="D634" s="88"/>
      <c r="J634" s="89"/>
      <c r="K634" s="89"/>
    </row>
    <row r="635" spans="4:11" ht="15.75" customHeight="1" x14ac:dyDescent="0.3">
      <c r="D635" s="88"/>
      <c r="J635" s="89"/>
      <c r="K635" s="89"/>
    </row>
    <row r="636" spans="4:11" ht="15.75" customHeight="1" x14ac:dyDescent="0.3">
      <c r="D636" s="88"/>
      <c r="J636" s="89"/>
      <c r="K636" s="89"/>
    </row>
    <row r="637" spans="4:11" ht="15.75" customHeight="1" x14ac:dyDescent="0.3">
      <c r="D637" s="88"/>
      <c r="J637" s="89"/>
      <c r="K637" s="89"/>
    </row>
    <row r="638" spans="4:11" ht="15.75" customHeight="1" x14ac:dyDescent="0.3">
      <c r="D638" s="88"/>
      <c r="J638" s="89"/>
      <c r="K638" s="89"/>
    </row>
    <row r="639" spans="4:11" ht="15.75" customHeight="1" x14ac:dyDescent="0.3">
      <c r="D639" s="88"/>
      <c r="J639" s="89"/>
      <c r="K639" s="89"/>
    </row>
    <row r="640" spans="4:11" ht="15.75" customHeight="1" x14ac:dyDescent="0.3">
      <c r="D640" s="88"/>
      <c r="J640" s="89"/>
      <c r="K640" s="89"/>
    </row>
    <row r="641" spans="4:11" ht="15.75" customHeight="1" x14ac:dyDescent="0.3">
      <c r="D641" s="88"/>
      <c r="J641" s="89"/>
      <c r="K641" s="89"/>
    </row>
    <row r="642" spans="4:11" ht="15.75" customHeight="1" x14ac:dyDescent="0.3">
      <c r="D642" s="88"/>
      <c r="J642" s="89"/>
      <c r="K642" s="89"/>
    </row>
    <row r="643" spans="4:11" ht="15.75" customHeight="1" x14ac:dyDescent="0.3">
      <c r="D643" s="88"/>
      <c r="J643" s="89"/>
      <c r="K643" s="89"/>
    </row>
    <row r="644" spans="4:11" ht="15.75" customHeight="1" x14ac:dyDescent="0.3">
      <c r="D644" s="88"/>
      <c r="J644" s="89"/>
      <c r="K644" s="89"/>
    </row>
    <row r="645" spans="4:11" ht="15.75" customHeight="1" x14ac:dyDescent="0.3">
      <c r="D645" s="88"/>
      <c r="J645" s="89"/>
      <c r="K645" s="89"/>
    </row>
    <row r="646" spans="4:11" ht="15.75" customHeight="1" x14ac:dyDescent="0.3">
      <c r="D646" s="88"/>
      <c r="J646" s="89"/>
      <c r="K646" s="89"/>
    </row>
    <row r="647" spans="4:11" ht="15.75" customHeight="1" x14ac:dyDescent="0.3">
      <c r="D647" s="88"/>
      <c r="J647" s="89"/>
      <c r="K647" s="89"/>
    </row>
    <row r="648" spans="4:11" ht="15.75" customHeight="1" x14ac:dyDescent="0.3">
      <c r="D648" s="88"/>
      <c r="J648" s="89"/>
      <c r="K648" s="89"/>
    </row>
    <row r="649" spans="4:11" ht="15.75" customHeight="1" x14ac:dyDescent="0.3">
      <c r="D649" s="88"/>
      <c r="J649" s="89"/>
      <c r="K649" s="89"/>
    </row>
    <row r="650" spans="4:11" ht="15.75" customHeight="1" x14ac:dyDescent="0.3">
      <c r="D650" s="88"/>
      <c r="J650" s="89"/>
      <c r="K650" s="89"/>
    </row>
    <row r="651" spans="4:11" ht="15.75" customHeight="1" x14ac:dyDescent="0.3">
      <c r="D651" s="88"/>
      <c r="J651" s="89"/>
      <c r="K651" s="89"/>
    </row>
    <row r="652" spans="4:11" ht="15.75" customHeight="1" x14ac:dyDescent="0.3">
      <c r="D652" s="88"/>
      <c r="J652" s="89"/>
      <c r="K652" s="89"/>
    </row>
    <row r="653" spans="4:11" ht="15.75" customHeight="1" x14ac:dyDescent="0.3">
      <c r="D653" s="88"/>
      <c r="J653" s="89"/>
      <c r="K653" s="89"/>
    </row>
    <row r="654" spans="4:11" ht="15.75" customHeight="1" x14ac:dyDescent="0.3">
      <c r="D654" s="88"/>
      <c r="J654" s="89"/>
      <c r="K654" s="89"/>
    </row>
    <row r="655" spans="4:11" ht="15.75" customHeight="1" x14ac:dyDescent="0.3">
      <c r="D655" s="88"/>
      <c r="J655" s="89"/>
      <c r="K655" s="89"/>
    </row>
    <row r="656" spans="4:11" ht="15.75" customHeight="1" x14ac:dyDescent="0.3">
      <c r="D656" s="88"/>
      <c r="J656" s="89"/>
      <c r="K656" s="89"/>
    </row>
    <row r="657" spans="4:11" ht="15.75" customHeight="1" x14ac:dyDescent="0.3">
      <c r="D657" s="88"/>
      <c r="J657" s="89"/>
      <c r="K657" s="89"/>
    </row>
    <row r="658" spans="4:11" ht="15.75" customHeight="1" x14ac:dyDescent="0.3">
      <c r="D658" s="88"/>
      <c r="J658" s="89"/>
      <c r="K658" s="89"/>
    </row>
    <row r="659" spans="4:11" ht="15.75" customHeight="1" x14ac:dyDescent="0.3">
      <c r="D659" s="88"/>
      <c r="J659" s="89"/>
      <c r="K659" s="89"/>
    </row>
    <row r="660" spans="4:11" ht="15.75" customHeight="1" x14ac:dyDescent="0.3">
      <c r="D660" s="88"/>
      <c r="J660" s="89"/>
      <c r="K660" s="89"/>
    </row>
    <row r="661" spans="4:11" ht="15.75" customHeight="1" x14ac:dyDescent="0.3">
      <c r="D661" s="88"/>
      <c r="J661" s="89"/>
      <c r="K661" s="89"/>
    </row>
    <row r="662" spans="4:11" ht="15.75" customHeight="1" x14ac:dyDescent="0.3">
      <c r="D662" s="88"/>
      <c r="J662" s="89"/>
      <c r="K662" s="89"/>
    </row>
    <row r="663" spans="4:11" ht="15.75" customHeight="1" x14ac:dyDescent="0.3">
      <c r="D663" s="88"/>
      <c r="J663" s="89"/>
      <c r="K663" s="89"/>
    </row>
    <row r="664" spans="4:11" ht="15.75" customHeight="1" x14ac:dyDescent="0.3">
      <c r="D664" s="88"/>
      <c r="J664" s="89"/>
      <c r="K664" s="89"/>
    </row>
    <row r="665" spans="4:11" ht="15.75" customHeight="1" x14ac:dyDescent="0.3">
      <c r="D665" s="88"/>
      <c r="J665" s="89"/>
      <c r="K665" s="89"/>
    </row>
    <row r="666" spans="4:11" ht="15.75" customHeight="1" x14ac:dyDescent="0.3">
      <c r="D666" s="88"/>
      <c r="J666" s="89"/>
      <c r="K666" s="89"/>
    </row>
    <row r="667" spans="4:11" ht="15.75" customHeight="1" x14ac:dyDescent="0.3">
      <c r="D667" s="88"/>
      <c r="J667" s="89"/>
      <c r="K667" s="89"/>
    </row>
    <row r="668" spans="4:11" ht="15.75" customHeight="1" x14ac:dyDescent="0.3">
      <c r="D668" s="88"/>
      <c r="J668" s="89"/>
      <c r="K668" s="89"/>
    </row>
    <row r="669" spans="4:11" ht="15.75" customHeight="1" x14ac:dyDescent="0.3">
      <c r="D669" s="88"/>
      <c r="J669" s="89"/>
      <c r="K669" s="89"/>
    </row>
    <row r="670" spans="4:11" ht="15.75" customHeight="1" x14ac:dyDescent="0.3">
      <c r="D670" s="88"/>
      <c r="J670" s="89"/>
      <c r="K670" s="89"/>
    </row>
    <row r="671" spans="4:11" ht="15.75" customHeight="1" x14ac:dyDescent="0.3">
      <c r="D671" s="88"/>
      <c r="J671" s="89"/>
      <c r="K671" s="89"/>
    </row>
    <row r="672" spans="4:11" ht="15.75" customHeight="1" x14ac:dyDescent="0.3">
      <c r="D672" s="88"/>
      <c r="J672" s="89"/>
      <c r="K672" s="89"/>
    </row>
    <row r="673" spans="4:11" ht="15.75" customHeight="1" x14ac:dyDescent="0.3">
      <c r="D673" s="88"/>
      <c r="J673" s="89"/>
      <c r="K673" s="89"/>
    </row>
    <row r="674" spans="4:11" ht="15.75" customHeight="1" x14ac:dyDescent="0.3">
      <c r="D674" s="88"/>
      <c r="J674" s="89"/>
      <c r="K674" s="89"/>
    </row>
    <row r="675" spans="4:11" ht="15.75" customHeight="1" x14ac:dyDescent="0.3">
      <c r="D675" s="88"/>
      <c r="J675" s="89"/>
      <c r="K675" s="89"/>
    </row>
    <row r="676" spans="4:11" ht="15.75" customHeight="1" x14ac:dyDescent="0.3">
      <c r="D676" s="88"/>
      <c r="J676" s="89"/>
      <c r="K676" s="89"/>
    </row>
    <row r="677" spans="4:11" ht="15.75" customHeight="1" x14ac:dyDescent="0.3">
      <c r="D677" s="88"/>
      <c r="J677" s="89"/>
      <c r="K677" s="89"/>
    </row>
    <row r="678" spans="4:11" ht="15.75" customHeight="1" x14ac:dyDescent="0.3">
      <c r="D678" s="88"/>
      <c r="J678" s="89"/>
      <c r="K678" s="89"/>
    </row>
    <row r="679" spans="4:11" ht="15.75" customHeight="1" x14ac:dyDescent="0.3">
      <c r="D679" s="88"/>
      <c r="J679" s="89"/>
      <c r="K679" s="89"/>
    </row>
    <row r="680" spans="4:11" ht="15.75" customHeight="1" x14ac:dyDescent="0.3">
      <c r="D680" s="88"/>
      <c r="J680" s="89"/>
      <c r="K680" s="89"/>
    </row>
    <row r="681" spans="4:11" ht="15.75" customHeight="1" x14ac:dyDescent="0.3">
      <c r="D681" s="88"/>
      <c r="J681" s="89"/>
      <c r="K681" s="89"/>
    </row>
    <row r="682" spans="4:11" ht="15.75" customHeight="1" x14ac:dyDescent="0.3">
      <c r="D682" s="88"/>
      <c r="J682" s="89"/>
      <c r="K682" s="89"/>
    </row>
    <row r="683" spans="4:11" ht="15.75" customHeight="1" x14ac:dyDescent="0.3">
      <c r="D683" s="88"/>
      <c r="J683" s="89"/>
      <c r="K683" s="89"/>
    </row>
    <row r="684" spans="4:11" ht="15.75" customHeight="1" x14ac:dyDescent="0.3">
      <c r="D684" s="88"/>
      <c r="J684" s="89"/>
      <c r="K684" s="89"/>
    </row>
    <row r="685" spans="4:11" ht="15.75" customHeight="1" x14ac:dyDescent="0.3">
      <c r="D685" s="88"/>
      <c r="J685" s="89"/>
      <c r="K685" s="89"/>
    </row>
    <row r="686" spans="4:11" ht="15.75" customHeight="1" x14ac:dyDescent="0.3">
      <c r="D686" s="88"/>
      <c r="J686" s="89"/>
      <c r="K686" s="89"/>
    </row>
    <row r="687" spans="4:11" ht="15.75" customHeight="1" x14ac:dyDescent="0.3">
      <c r="D687" s="88"/>
      <c r="J687" s="89"/>
      <c r="K687" s="89"/>
    </row>
    <row r="688" spans="4:11" ht="15.75" customHeight="1" x14ac:dyDescent="0.3">
      <c r="D688" s="88"/>
      <c r="J688" s="89"/>
      <c r="K688" s="89"/>
    </row>
    <row r="689" spans="4:11" ht="15.75" customHeight="1" x14ac:dyDescent="0.3">
      <c r="D689" s="88"/>
      <c r="J689" s="89"/>
      <c r="K689" s="89"/>
    </row>
    <row r="690" spans="4:11" ht="15.75" customHeight="1" x14ac:dyDescent="0.3">
      <c r="D690" s="88"/>
      <c r="J690" s="89"/>
      <c r="K690" s="89"/>
    </row>
    <row r="691" spans="4:11" ht="15.75" customHeight="1" x14ac:dyDescent="0.3">
      <c r="D691" s="88"/>
      <c r="J691" s="89"/>
      <c r="K691" s="89"/>
    </row>
    <row r="692" spans="4:11" ht="15.75" customHeight="1" x14ac:dyDescent="0.3">
      <c r="D692" s="88"/>
      <c r="J692" s="89"/>
      <c r="K692" s="89"/>
    </row>
    <row r="693" spans="4:11" ht="15.75" customHeight="1" x14ac:dyDescent="0.3">
      <c r="D693" s="88"/>
      <c r="J693" s="89"/>
      <c r="K693" s="89"/>
    </row>
    <row r="694" spans="4:11" ht="15.75" customHeight="1" x14ac:dyDescent="0.3">
      <c r="D694" s="88"/>
      <c r="J694" s="89"/>
      <c r="K694" s="89"/>
    </row>
    <row r="695" spans="4:11" ht="15.75" customHeight="1" x14ac:dyDescent="0.3">
      <c r="D695" s="88"/>
      <c r="J695" s="89"/>
      <c r="K695" s="89"/>
    </row>
    <row r="696" spans="4:11" ht="15.75" customHeight="1" x14ac:dyDescent="0.3">
      <c r="D696" s="88"/>
      <c r="J696" s="89"/>
      <c r="K696" s="89"/>
    </row>
    <row r="697" spans="4:11" ht="15.75" customHeight="1" x14ac:dyDescent="0.3">
      <c r="D697" s="88"/>
      <c r="J697" s="89"/>
      <c r="K697" s="89"/>
    </row>
    <row r="698" spans="4:11" ht="15.75" customHeight="1" x14ac:dyDescent="0.3">
      <c r="D698" s="88"/>
      <c r="J698" s="89"/>
      <c r="K698" s="89"/>
    </row>
    <row r="699" spans="4:11" ht="15.75" customHeight="1" x14ac:dyDescent="0.3">
      <c r="D699" s="88"/>
      <c r="J699" s="89"/>
      <c r="K699" s="89"/>
    </row>
    <row r="700" spans="4:11" ht="15.75" customHeight="1" x14ac:dyDescent="0.3">
      <c r="D700" s="88"/>
      <c r="J700" s="89"/>
      <c r="K700" s="89"/>
    </row>
    <row r="701" spans="4:11" ht="15.75" customHeight="1" x14ac:dyDescent="0.3">
      <c r="D701" s="88"/>
      <c r="J701" s="89"/>
      <c r="K701" s="89"/>
    </row>
    <row r="702" spans="4:11" ht="15.75" customHeight="1" x14ac:dyDescent="0.3">
      <c r="D702" s="88"/>
      <c r="J702" s="89"/>
      <c r="K702" s="89"/>
    </row>
    <row r="703" spans="4:11" ht="15.75" customHeight="1" x14ac:dyDescent="0.3">
      <c r="D703" s="88"/>
      <c r="J703" s="89"/>
      <c r="K703" s="89"/>
    </row>
    <row r="704" spans="4:11" ht="15.75" customHeight="1" x14ac:dyDescent="0.3">
      <c r="D704" s="88"/>
      <c r="J704" s="89"/>
      <c r="K704" s="89"/>
    </row>
    <row r="705" spans="4:11" ht="15.75" customHeight="1" x14ac:dyDescent="0.3">
      <c r="D705" s="88"/>
      <c r="J705" s="89"/>
      <c r="K705" s="89"/>
    </row>
    <row r="706" spans="4:11" ht="15.75" customHeight="1" x14ac:dyDescent="0.3">
      <c r="D706" s="88"/>
      <c r="J706" s="89"/>
      <c r="K706" s="89"/>
    </row>
    <row r="707" spans="4:11" ht="15.75" customHeight="1" x14ac:dyDescent="0.3">
      <c r="D707" s="88"/>
      <c r="J707" s="89"/>
      <c r="K707" s="89"/>
    </row>
    <row r="708" spans="4:11" ht="15.75" customHeight="1" x14ac:dyDescent="0.3">
      <c r="D708" s="88"/>
      <c r="J708" s="89"/>
      <c r="K708" s="89"/>
    </row>
    <row r="709" spans="4:11" ht="15.75" customHeight="1" x14ac:dyDescent="0.3">
      <c r="D709" s="88"/>
      <c r="J709" s="89"/>
      <c r="K709" s="89"/>
    </row>
    <row r="710" spans="4:11" ht="15.75" customHeight="1" x14ac:dyDescent="0.3">
      <c r="D710" s="88"/>
      <c r="J710" s="89"/>
      <c r="K710" s="89"/>
    </row>
    <row r="711" spans="4:11" ht="15.75" customHeight="1" x14ac:dyDescent="0.3">
      <c r="D711" s="88"/>
      <c r="J711" s="89"/>
      <c r="K711" s="89"/>
    </row>
    <row r="712" spans="4:11" ht="15.75" customHeight="1" x14ac:dyDescent="0.3">
      <c r="D712" s="88"/>
      <c r="J712" s="89"/>
      <c r="K712" s="89"/>
    </row>
    <row r="713" spans="4:11" ht="15.75" customHeight="1" x14ac:dyDescent="0.3">
      <c r="D713" s="88"/>
      <c r="J713" s="89"/>
      <c r="K713" s="89"/>
    </row>
    <row r="714" spans="4:11" ht="15.75" customHeight="1" x14ac:dyDescent="0.3">
      <c r="D714" s="88"/>
      <c r="J714" s="89"/>
      <c r="K714" s="89"/>
    </row>
    <row r="715" spans="4:11" ht="15.75" customHeight="1" x14ac:dyDescent="0.3">
      <c r="D715" s="88"/>
      <c r="J715" s="89"/>
      <c r="K715" s="89"/>
    </row>
    <row r="716" spans="4:11" ht="15.75" customHeight="1" x14ac:dyDescent="0.3">
      <c r="D716" s="88"/>
      <c r="J716" s="89"/>
      <c r="K716" s="89"/>
    </row>
    <row r="717" spans="4:11" ht="15.75" customHeight="1" x14ac:dyDescent="0.3">
      <c r="D717" s="88"/>
      <c r="J717" s="89"/>
      <c r="K717" s="89"/>
    </row>
    <row r="718" spans="4:11" ht="15.75" customHeight="1" x14ac:dyDescent="0.3">
      <c r="D718" s="88"/>
      <c r="J718" s="89"/>
      <c r="K718" s="89"/>
    </row>
    <row r="719" spans="4:11" ht="15.75" customHeight="1" x14ac:dyDescent="0.3">
      <c r="D719" s="88"/>
      <c r="J719" s="89"/>
      <c r="K719" s="89"/>
    </row>
    <row r="720" spans="4:11" ht="15.75" customHeight="1" x14ac:dyDescent="0.3">
      <c r="D720" s="88"/>
      <c r="J720" s="89"/>
      <c r="K720" s="89"/>
    </row>
    <row r="721" spans="4:11" ht="15.75" customHeight="1" x14ac:dyDescent="0.3">
      <c r="D721" s="88"/>
      <c r="J721" s="89"/>
      <c r="K721" s="89"/>
    </row>
    <row r="722" spans="4:11" ht="15.75" customHeight="1" x14ac:dyDescent="0.3">
      <c r="D722" s="88"/>
      <c r="J722" s="89"/>
      <c r="K722" s="89"/>
    </row>
    <row r="723" spans="4:11" ht="15.75" customHeight="1" x14ac:dyDescent="0.3">
      <c r="D723" s="88"/>
      <c r="J723" s="89"/>
      <c r="K723" s="89"/>
    </row>
    <row r="724" spans="4:11" ht="15.75" customHeight="1" x14ac:dyDescent="0.3">
      <c r="D724" s="88"/>
      <c r="J724" s="89"/>
      <c r="K724" s="89"/>
    </row>
    <row r="725" spans="4:11" ht="15.75" customHeight="1" x14ac:dyDescent="0.3">
      <c r="D725" s="88"/>
      <c r="J725" s="89"/>
      <c r="K725" s="89"/>
    </row>
    <row r="726" spans="4:11" ht="15.75" customHeight="1" x14ac:dyDescent="0.3">
      <c r="D726" s="88"/>
      <c r="J726" s="89"/>
      <c r="K726" s="89"/>
    </row>
    <row r="727" spans="4:11" ht="15.75" customHeight="1" x14ac:dyDescent="0.3">
      <c r="D727" s="88"/>
      <c r="J727" s="89"/>
      <c r="K727" s="89"/>
    </row>
    <row r="728" spans="4:11" ht="15.75" customHeight="1" x14ac:dyDescent="0.3">
      <c r="D728" s="88"/>
      <c r="J728" s="89"/>
      <c r="K728" s="89"/>
    </row>
    <row r="729" spans="4:11" ht="15.75" customHeight="1" x14ac:dyDescent="0.3">
      <c r="D729" s="88"/>
      <c r="J729" s="89"/>
      <c r="K729" s="89"/>
    </row>
    <row r="730" spans="4:11" ht="15.75" customHeight="1" x14ac:dyDescent="0.3">
      <c r="D730" s="88"/>
      <c r="J730" s="89"/>
      <c r="K730" s="89"/>
    </row>
    <row r="731" spans="4:11" ht="15.75" customHeight="1" x14ac:dyDescent="0.3">
      <c r="D731" s="88"/>
      <c r="J731" s="89"/>
      <c r="K731" s="89"/>
    </row>
    <row r="732" spans="4:11" ht="15.75" customHeight="1" x14ac:dyDescent="0.3">
      <c r="D732" s="88"/>
      <c r="J732" s="89"/>
      <c r="K732" s="89"/>
    </row>
    <row r="733" spans="4:11" ht="15.75" customHeight="1" x14ac:dyDescent="0.3">
      <c r="D733" s="88"/>
      <c r="J733" s="89"/>
      <c r="K733" s="89"/>
    </row>
    <row r="734" spans="4:11" ht="15.75" customHeight="1" x14ac:dyDescent="0.3">
      <c r="D734" s="88"/>
      <c r="J734" s="89"/>
      <c r="K734" s="89"/>
    </row>
    <row r="735" spans="4:11" ht="15.75" customHeight="1" x14ac:dyDescent="0.3">
      <c r="D735" s="88"/>
      <c r="J735" s="89"/>
      <c r="K735" s="89"/>
    </row>
    <row r="736" spans="4:11" ht="15.75" customHeight="1" x14ac:dyDescent="0.3">
      <c r="D736" s="88"/>
      <c r="J736" s="89"/>
      <c r="K736" s="89"/>
    </row>
    <row r="737" spans="4:11" ht="15.75" customHeight="1" x14ac:dyDescent="0.3">
      <c r="D737" s="88"/>
      <c r="J737" s="89"/>
      <c r="K737" s="89"/>
    </row>
    <row r="738" spans="4:11" ht="15.75" customHeight="1" x14ac:dyDescent="0.3">
      <c r="D738" s="88"/>
      <c r="J738" s="89"/>
      <c r="K738" s="89"/>
    </row>
    <row r="739" spans="4:11" ht="15.75" customHeight="1" x14ac:dyDescent="0.3">
      <c r="D739" s="88"/>
      <c r="J739" s="89"/>
      <c r="K739" s="89"/>
    </row>
    <row r="740" spans="4:11" ht="15.75" customHeight="1" x14ac:dyDescent="0.3">
      <c r="D740" s="88"/>
      <c r="J740" s="89"/>
      <c r="K740" s="89"/>
    </row>
    <row r="741" spans="4:11" ht="15.75" customHeight="1" x14ac:dyDescent="0.3">
      <c r="D741" s="88"/>
      <c r="J741" s="89"/>
      <c r="K741" s="89"/>
    </row>
    <row r="742" spans="4:11" ht="15.75" customHeight="1" x14ac:dyDescent="0.3">
      <c r="D742" s="88"/>
      <c r="J742" s="89"/>
      <c r="K742" s="89"/>
    </row>
    <row r="743" spans="4:11" ht="15.75" customHeight="1" x14ac:dyDescent="0.3">
      <c r="D743" s="88"/>
      <c r="J743" s="89"/>
      <c r="K743" s="89"/>
    </row>
    <row r="744" spans="4:11" ht="15.75" customHeight="1" x14ac:dyDescent="0.3">
      <c r="D744" s="88"/>
      <c r="J744" s="89"/>
      <c r="K744" s="89"/>
    </row>
    <row r="745" spans="4:11" ht="15.75" customHeight="1" x14ac:dyDescent="0.3">
      <c r="D745" s="88"/>
      <c r="J745" s="89"/>
      <c r="K745" s="89"/>
    </row>
    <row r="746" spans="4:11" ht="15.75" customHeight="1" x14ac:dyDescent="0.3">
      <c r="D746" s="88"/>
      <c r="J746" s="89"/>
      <c r="K746" s="89"/>
    </row>
    <row r="747" spans="4:11" ht="15.75" customHeight="1" x14ac:dyDescent="0.3">
      <c r="D747" s="88"/>
      <c r="J747" s="89"/>
      <c r="K747" s="89"/>
    </row>
    <row r="748" spans="4:11" ht="15.75" customHeight="1" x14ac:dyDescent="0.3">
      <c r="D748" s="88"/>
      <c r="J748" s="89"/>
      <c r="K748" s="89"/>
    </row>
    <row r="749" spans="4:11" ht="15.75" customHeight="1" x14ac:dyDescent="0.3">
      <c r="D749" s="88"/>
      <c r="J749" s="89"/>
      <c r="K749" s="89"/>
    </row>
    <row r="750" spans="4:11" ht="15.75" customHeight="1" x14ac:dyDescent="0.3">
      <c r="D750" s="88"/>
      <c r="J750" s="89"/>
      <c r="K750" s="89"/>
    </row>
    <row r="751" spans="4:11" ht="15.75" customHeight="1" x14ac:dyDescent="0.3">
      <c r="D751" s="88"/>
      <c r="J751" s="89"/>
      <c r="K751" s="89"/>
    </row>
    <row r="752" spans="4:11" ht="15.75" customHeight="1" x14ac:dyDescent="0.3">
      <c r="D752" s="88"/>
      <c r="J752" s="89"/>
      <c r="K752" s="89"/>
    </row>
    <row r="753" spans="4:11" ht="15.75" customHeight="1" x14ac:dyDescent="0.3">
      <c r="D753" s="88"/>
      <c r="J753" s="89"/>
      <c r="K753" s="89"/>
    </row>
    <row r="754" spans="4:11" ht="15.75" customHeight="1" x14ac:dyDescent="0.3">
      <c r="D754" s="88"/>
      <c r="J754" s="89"/>
      <c r="K754" s="89"/>
    </row>
    <row r="755" spans="4:11" ht="15.75" customHeight="1" x14ac:dyDescent="0.3">
      <c r="D755" s="88"/>
      <c r="J755" s="89"/>
      <c r="K755" s="89"/>
    </row>
    <row r="756" spans="4:11" ht="15.75" customHeight="1" x14ac:dyDescent="0.3">
      <c r="D756" s="88"/>
      <c r="J756" s="89"/>
      <c r="K756" s="89"/>
    </row>
    <row r="757" spans="4:11" ht="15.75" customHeight="1" x14ac:dyDescent="0.3">
      <c r="D757" s="88"/>
      <c r="J757" s="89"/>
      <c r="K757" s="89"/>
    </row>
    <row r="758" spans="4:11" ht="15.75" customHeight="1" x14ac:dyDescent="0.3">
      <c r="D758" s="88"/>
      <c r="J758" s="89"/>
      <c r="K758" s="89"/>
    </row>
    <row r="759" spans="4:11" ht="15.75" customHeight="1" x14ac:dyDescent="0.3">
      <c r="D759" s="88"/>
      <c r="J759" s="89"/>
      <c r="K759" s="89"/>
    </row>
    <row r="760" spans="4:11" ht="15.75" customHeight="1" x14ac:dyDescent="0.3">
      <c r="D760" s="88"/>
      <c r="J760" s="89"/>
      <c r="K760" s="89"/>
    </row>
    <row r="761" spans="4:11" ht="15.75" customHeight="1" x14ac:dyDescent="0.3">
      <c r="D761" s="88"/>
      <c r="J761" s="89"/>
      <c r="K761" s="89"/>
    </row>
    <row r="762" spans="4:11" ht="15.75" customHeight="1" x14ac:dyDescent="0.3">
      <c r="D762" s="88"/>
      <c r="J762" s="89"/>
      <c r="K762" s="89"/>
    </row>
    <row r="763" spans="4:11" ht="15.75" customHeight="1" x14ac:dyDescent="0.3">
      <c r="D763" s="88"/>
      <c r="J763" s="89"/>
      <c r="K763" s="89"/>
    </row>
    <row r="764" spans="4:11" ht="15.75" customHeight="1" x14ac:dyDescent="0.3">
      <c r="D764" s="88"/>
      <c r="J764" s="89"/>
      <c r="K764" s="89"/>
    </row>
    <row r="765" spans="4:11" ht="15.75" customHeight="1" x14ac:dyDescent="0.3">
      <c r="D765" s="88"/>
      <c r="J765" s="89"/>
      <c r="K765" s="89"/>
    </row>
    <row r="766" spans="4:11" ht="15.75" customHeight="1" x14ac:dyDescent="0.3">
      <c r="D766" s="88"/>
      <c r="J766" s="89"/>
      <c r="K766" s="89"/>
    </row>
    <row r="767" spans="4:11" ht="15.75" customHeight="1" x14ac:dyDescent="0.3">
      <c r="D767" s="88"/>
      <c r="J767" s="89"/>
      <c r="K767" s="89"/>
    </row>
    <row r="768" spans="4:11" ht="15.75" customHeight="1" x14ac:dyDescent="0.3">
      <c r="D768" s="88"/>
      <c r="J768" s="89"/>
      <c r="K768" s="89"/>
    </row>
    <row r="769" spans="4:11" ht="15.75" customHeight="1" x14ac:dyDescent="0.3">
      <c r="D769" s="88"/>
      <c r="J769" s="89"/>
      <c r="K769" s="89"/>
    </row>
    <row r="770" spans="4:11" ht="15.75" customHeight="1" x14ac:dyDescent="0.3">
      <c r="D770" s="88"/>
      <c r="J770" s="89"/>
      <c r="K770" s="89"/>
    </row>
    <row r="771" spans="4:11" ht="15.75" customHeight="1" x14ac:dyDescent="0.3">
      <c r="D771" s="88"/>
      <c r="J771" s="89"/>
      <c r="K771" s="89"/>
    </row>
    <row r="772" spans="4:11" ht="15.75" customHeight="1" x14ac:dyDescent="0.3">
      <c r="D772" s="88"/>
      <c r="J772" s="89"/>
      <c r="K772" s="89"/>
    </row>
    <row r="773" spans="4:11" ht="15.75" customHeight="1" x14ac:dyDescent="0.3">
      <c r="D773" s="88"/>
      <c r="J773" s="89"/>
      <c r="K773" s="89"/>
    </row>
    <row r="774" spans="4:11" ht="15.75" customHeight="1" x14ac:dyDescent="0.3">
      <c r="D774" s="88"/>
      <c r="J774" s="89"/>
      <c r="K774" s="89"/>
    </row>
    <row r="775" spans="4:11" ht="15.75" customHeight="1" x14ac:dyDescent="0.3">
      <c r="D775" s="88"/>
      <c r="J775" s="89"/>
      <c r="K775" s="89"/>
    </row>
    <row r="776" spans="4:11" ht="15.75" customHeight="1" x14ac:dyDescent="0.3">
      <c r="D776" s="88"/>
      <c r="J776" s="89"/>
      <c r="K776" s="89"/>
    </row>
    <row r="777" spans="4:11" ht="15.75" customHeight="1" x14ac:dyDescent="0.3">
      <c r="D777" s="88"/>
      <c r="J777" s="89"/>
      <c r="K777" s="89"/>
    </row>
    <row r="778" spans="4:11" ht="15.75" customHeight="1" x14ac:dyDescent="0.3">
      <c r="D778" s="88"/>
      <c r="J778" s="89"/>
      <c r="K778" s="89"/>
    </row>
    <row r="779" spans="4:11" ht="15.75" customHeight="1" x14ac:dyDescent="0.3">
      <c r="D779" s="88"/>
      <c r="J779" s="89"/>
      <c r="K779" s="89"/>
    </row>
    <row r="780" spans="4:11" ht="15.75" customHeight="1" x14ac:dyDescent="0.3">
      <c r="D780" s="88"/>
      <c r="J780" s="89"/>
      <c r="K780" s="89"/>
    </row>
    <row r="781" spans="4:11" ht="15.75" customHeight="1" x14ac:dyDescent="0.3">
      <c r="D781" s="88"/>
      <c r="J781" s="89"/>
      <c r="K781" s="89"/>
    </row>
    <row r="782" spans="4:11" ht="15.75" customHeight="1" x14ac:dyDescent="0.3">
      <c r="D782" s="88"/>
      <c r="J782" s="89"/>
      <c r="K782" s="89"/>
    </row>
    <row r="783" spans="4:11" ht="15.75" customHeight="1" x14ac:dyDescent="0.3">
      <c r="D783" s="88"/>
      <c r="J783" s="89"/>
      <c r="K783" s="89"/>
    </row>
    <row r="784" spans="4:11" ht="15.75" customHeight="1" x14ac:dyDescent="0.3">
      <c r="D784" s="88"/>
      <c r="J784" s="89"/>
      <c r="K784" s="89"/>
    </row>
    <row r="785" spans="4:11" ht="15.75" customHeight="1" x14ac:dyDescent="0.3">
      <c r="D785" s="88"/>
      <c r="J785" s="89"/>
      <c r="K785" s="89"/>
    </row>
    <row r="786" spans="4:11" ht="15.75" customHeight="1" x14ac:dyDescent="0.3">
      <c r="D786" s="88"/>
      <c r="J786" s="89"/>
      <c r="K786" s="89"/>
    </row>
    <row r="787" spans="4:11" ht="15.75" customHeight="1" x14ac:dyDescent="0.3">
      <c r="D787" s="88"/>
      <c r="J787" s="89"/>
      <c r="K787" s="89"/>
    </row>
    <row r="788" spans="4:11" ht="15.75" customHeight="1" x14ac:dyDescent="0.3">
      <c r="D788" s="88"/>
      <c r="J788" s="89"/>
      <c r="K788" s="89"/>
    </row>
    <row r="789" spans="4:11" ht="15.75" customHeight="1" x14ac:dyDescent="0.3">
      <c r="D789" s="88"/>
      <c r="J789" s="89"/>
      <c r="K789" s="89"/>
    </row>
    <row r="790" spans="4:11" ht="15.75" customHeight="1" x14ac:dyDescent="0.3">
      <c r="D790" s="88"/>
      <c r="J790" s="89"/>
      <c r="K790" s="89"/>
    </row>
    <row r="791" spans="4:11" ht="15.75" customHeight="1" x14ac:dyDescent="0.3">
      <c r="D791" s="88"/>
      <c r="J791" s="89"/>
      <c r="K791" s="89"/>
    </row>
    <row r="792" spans="4:11" ht="15.75" customHeight="1" x14ac:dyDescent="0.3">
      <c r="D792" s="88"/>
      <c r="J792" s="89"/>
      <c r="K792" s="89"/>
    </row>
    <row r="793" spans="4:11" ht="15.75" customHeight="1" x14ac:dyDescent="0.3">
      <c r="D793" s="88"/>
      <c r="J793" s="89"/>
      <c r="K793" s="89"/>
    </row>
    <row r="794" spans="4:11" ht="15.75" customHeight="1" x14ac:dyDescent="0.3">
      <c r="D794" s="88"/>
      <c r="J794" s="89"/>
      <c r="K794" s="89"/>
    </row>
    <row r="795" spans="4:11" ht="15.75" customHeight="1" x14ac:dyDescent="0.3">
      <c r="D795" s="88"/>
      <c r="J795" s="89"/>
      <c r="K795" s="89"/>
    </row>
    <row r="796" spans="4:11" ht="15.75" customHeight="1" x14ac:dyDescent="0.3">
      <c r="D796" s="88"/>
      <c r="J796" s="89"/>
      <c r="K796" s="89"/>
    </row>
    <row r="797" spans="4:11" ht="15.75" customHeight="1" x14ac:dyDescent="0.3">
      <c r="D797" s="88"/>
      <c r="J797" s="89"/>
      <c r="K797" s="89"/>
    </row>
    <row r="798" spans="4:11" ht="15.75" customHeight="1" x14ac:dyDescent="0.3">
      <c r="D798" s="88"/>
      <c r="J798" s="89"/>
      <c r="K798" s="89"/>
    </row>
    <row r="799" spans="4:11" ht="15.75" customHeight="1" x14ac:dyDescent="0.3">
      <c r="D799" s="88"/>
      <c r="J799" s="89"/>
      <c r="K799" s="89"/>
    </row>
    <row r="800" spans="4:11" ht="15.75" customHeight="1" x14ac:dyDescent="0.3">
      <c r="D800" s="88"/>
      <c r="J800" s="89"/>
      <c r="K800" s="89"/>
    </row>
    <row r="801" spans="4:11" ht="15.75" customHeight="1" x14ac:dyDescent="0.3">
      <c r="D801" s="88"/>
      <c r="J801" s="89"/>
      <c r="K801" s="89"/>
    </row>
    <row r="802" spans="4:11" ht="15.75" customHeight="1" x14ac:dyDescent="0.3">
      <c r="D802" s="88"/>
      <c r="J802" s="89"/>
      <c r="K802" s="89"/>
    </row>
    <row r="803" spans="4:11" ht="15.75" customHeight="1" x14ac:dyDescent="0.3">
      <c r="D803" s="88"/>
      <c r="J803" s="89"/>
      <c r="K803" s="89"/>
    </row>
    <row r="804" spans="4:11" ht="15.75" customHeight="1" x14ac:dyDescent="0.3">
      <c r="D804" s="88"/>
      <c r="J804" s="89"/>
      <c r="K804" s="89"/>
    </row>
    <row r="805" spans="4:11" ht="15.75" customHeight="1" x14ac:dyDescent="0.3">
      <c r="D805" s="88"/>
      <c r="J805" s="89"/>
      <c r="K805" s="89"/>
    </row>
    <row r="806" spans="4:11" ht="15.75" customHeight="1" x14ac:dyDescent="0.3">
      <c r="D806" s="88"/>
      <c r="J806" s="89"/>
      <c r="K806" s="89"/>
    </row>
    <row r="807" spans="4:11" ht="15.75" customHeight="1" x14ac:dyDescent="0.3">
      <c r="D807" s="88"/>
      <c r="J807" s="89"/>
      <c r="K807" s="89"/>
    </row>
    <row r="808" spans="4:11" ht="15.75" customHeight="1" x14ac:dyDescent="0.3">
      <c r="D808" s="88"/>
      <c r="J808" s="89"/>
      <c r="K808" s="89"/>
    </row>
    <row r="809" spans="4:11" ht="15.75" customHeight="1" x14ac:dyDescent="0.3">
      <c r="D809" s="88"/>
      <c r="J809" s="89"/>
      <c r="K809" s="89"/>
    </row>
    <row r="810" spans="4:11" ht="15.75" customHeight="1" x14ac:dyDescent="0.3">
      <c r="D810" s="88"/>
      <c r="J810" s="89"/>
      <c r="K810" s="89"/>
    </row>
    <row r="811" spans="4:11" ht="15.75" customHeight="1" x14ac:dyDescent="0.3">
      <c r="D811" s="88"/>
      <c r="J811" s="89"/>
      <c r="K811" s="89"/>
    </row>
    <row r="812" spans="4:11" ht="15.75" customHeight="1" x14ac:dyDescent="0.3">
      <c r="D812" s="88"/>
      <c r="J812" s="89"/>
      <c r="K812" s="89"/>
    </row>
    <row r="813" spans="4:11" ht="15.75" customHeight="1" x14ac:dyDescent="0.3">
      <c r="D813" s="88"/>
      <c r="J813" s="89"/>
      <c r="K813" s="89"/>
    </row>
    <row r="814" spans="4:11" ht="15.75" customHeight="1" x14ac:dyDescent="0.3">
      <c r="D814" s="88"/>
      <c r="J814" s="89"/>
      <c r="K814" s="89"/>
    </row>
    <row r="815" spans="4:11" ht="15.75" customHeight="1" x14ac:dyDescent="0.3">
      <c r="D815" s="88"/>
      <c r="J815" s="89"/>
      <c r="K815" s="89"/>
    </row>
    <row r="816" spans="4:11" ht="15.75" customHeight="1" x14ac:dyDescent="0.3">
      <c r="D816" s="88"/>
      <c r="J816" s="89"/>
      <c r="K816" s="89"/>
    </row>
    <row r="817" spans="4:11" ht="15.75" customHeight="1" x14ac:dyDescent="0.3">
      <c r="D817" s="88"/>
      <c r="J817" s="89"/>
      <c r="K817" s="89"/>
    </row>
    <row r="818" spans="4:11" ht="15.75" customHeight="1" x14ac:dyDescent="0.3">
      <c r="D818" s="88"/>
      <c r="J818" s="89"/>
      <c r="K818" s="89"/>
    </row>
    <row r="819" spans="4:11" ht="15.75" customHeight="1" x14ac:dyDescent="0.3">
      <c r="D819" s="88"/>
      <c r="J819" s="89"/>
      <c r="K819" s="89"/>
    </row>
    <row r="820" spans="4:11" ht="15.75" customHeight="1" x14ac:dyDescent="0.3">
      <c r="D820" s="88"/>
      <c r="J820" s="89"/>
      <c r="K820" s="89"/>
    </row>
    <row r="821" spans="4:11" ht="15.75" customHeight="1" x14ac:dyDescent="0.3">
      <c r="D821" s="88"/>
      <c r="J821" s="89"/>
      <c r="K821" s="89"/>
    </row>
    <row r="822" spans="4:11" ht="15.75" customHeight="1" x14ac:dyDescent="0.3">
      <c r="D822" s="88"/>
      <c r="J822" s="89"/>
      <c r="K822" s="89"/>
    </row>
    <row r="823" spans="4:11" ht="15.75" customHeight="1" x14ac:dyDescent="0.3">
      <c r="D823" s="88"/>
      <c r="J823" s="89"/>
      <c r="K823" s="89"/>
    </row>
    <row r="824" spans="4:11" ht="15.75" customHeight="1" x14ac:dyDescent="0.3">
      <c r="D824" s="88"/>
      <c r="J824" s="89"/>
      <c r="K824" s="89"/>
    </row>
    <row r="825" spans="4:11" ht="15.75" customHeight="1" x14ac:dyDescent="0.3">
      <c r="D825" s="88"/>
      <c r="J825" s="89"/>
      <c r="K825" s="89"/>
    </row>
    <row r="826" spans="4:11" ht="15.75" customHeight="1" x14ac:dyDescent="0.3">
      <c r="D826" s="88"/>
      <c r="J826" s="89"/>
      <c r="K826" s="89"/>
    </row>
    <row r="827" spans="4:11" ht="15.75" customHeight="1" x14ac:dyDescent="0.3">
      <c r="D827" s="88"/>
      <c r="J827" s="89"/>
      <c r="K827" s="89"/>
    </row>
    <row r="828" spans="4:11" ht="15.75" customHeight="1" x14ac:dyDescent="0.3">
      <c r="D828" s="88"/>
      <c r="J828" s="89"/>
      <c r="K828" s="89"/>
    </row>
    <row r="829" spans="4:11" ht="15.75" customHeight="1" x14ac:dyDescent="0.3">
      <c r="D829" s="88"/>
      <c r="J829" s="89"/>
      <c r="K829" s="89"/>
    </row>
    <row r="830" spans="4:11" ht="15.75" customHeight="1" x14ac:dyDescent="0.3">
      <c r="D830" s="88"/>
      <c r="J830" s="89"/>
      <c r="K830" s="89"/>
    </row>
    <row r="831" spans="4:11" ht="15.75" customHeight="1" x14ac:dyDescent="0.3">
      <c r="D831" s="88"/>
      <c r="J831" s="89"/>
      <c r="K831" s="89"/>
    </row>
    <row r="832" spans="4:11" ht="15.75" customHeight="1" x14ac:dyDescent="0.3">
      <c r="D832" s="88"/>
      <c r="J832" s="89"/>
      <c r="K832" s="89"/>
    </row>
    <row r="833" spans="4:11" ht="15.75" customHeight="1" x14ac:dyDescent="0.3">
      <c r="D833" s="88"/>
      <c r="J833" s="89"/>
      <c r="K833" s="89"/>
    </row>
    <row r="834" spans="4:11" ht="15.75" customHeight="1" x14ac:dyDescent="0.3">
      <c r="D834" s="88"/>
      <c r="J834" s="89"/>
      <c r="K834" s="89"/>
    </row>
    <row r="835" spans="4:11" ht="15.75" customHeight="1" x14ac:dyDescent="0.3">
      <c r="D835" s="88"/>
      <c r="J835" s="89"/>
      <c r="K835" s="89"/>
    </row>
    <row r="836" spans="4:11" ht="15.75" customHeight="1" x14ac:dyDescent="0.3">
      <c r="D836" s="88"/>
      <c r="J836" s="89"/>
      <c r="K836" s="89"/>
    </row>
    <row r="837" spans="4:11" ht="15.75" customHeight="1" x14ac:dyDescent="0.3">
      <c r="D837" s="88"/>
      <c r="J837" s="89"/>
      <c r="K837" s="89"/>
    </row>
    <row r="838" spans="4:11" ht="15.75" customHeight="1" x14ac:dyDescent="0.3">
      <c r="D838" s="88"/>
      <c r="J838" s="89"/>
      <c r="K838" s="89"/>
    </row>
    <row r="839" spans="4:11" ht="15.75" customHeight="1" x14ac:dyDescent="0.3">
      <c r="D839" s="88"/>
      <c r="J839" s="89"/>
      <c r="K839" s="89"/>
    </row>
    <row r="840" spans="4:11" ht="15.75" customHeight="1" x14ac:dyDescent="0.3">
      <c r="D840" s="88"/>
      <c r="J840" s="89"/>
      <c r="K840" s="89"/>
    </row>
    <row r="841" spans="4:11" ht="15.75" customHeight="1" x14ac:dyDescent="0.3">
      <c r="D841" s="88"/>
      <c r="J841" s="89"/>
      <c r="K841" s="89"/>
    </row>
    <row r="842" spans="4:11" ht="15.75" customHeight="1" x14ac:dyDescent="0.3">
      <c r="D842" s="88"/>
      <c r="J842" s="89"/>
      <c r="K842" s="89"/>
    </row>
    <row r="843" spans="4:11" ht="15.75" customHeight="1" x14ac:dyDescent="0.3">
      <c r="D843" s="88"/>
      <c r="J843" s="89"/>
      <c r="K843" s="89"/>
    </row>
    <row r="844" spans="4:11" ht="15.75" customHeight="1" x14ac:dyDescent="0.3">
      <c r="D844" s="88"/>
      <c r="J844" s="89"/>
      <c r="K844" s="89"/>
    </row>
    <row r="845" spans="4:11" ht="15.75" customHeight="1" x14ac:dyDescent="0.3">
      <c r="D845" s="88"/>
      <c r="J845" s="89"/>
      <c r="K845" s="89"/>
    </row>
    <row r="846" spans="4:11" ht="15.75" customHeight="1" x14ac:dyDescent="0.3">
      <c r="D846" s="88"/>
      <c r="J846" s="89"/>
      <c r="K846" s="89"/>
    </row>
    <row r="847" spans="4:11" ht="15.75" customHeight="1" x14ac:dyDescent="0.3">
      <c r="D847" s="88"/>
      <c r="J847" s="89"/>
      <c r="K847" s="89"/>
    </row>
    <row r="848" spans="4:11" ht="15.75" customHeight="1" x14ac:dyDescent="0.3">
      <c r="D848" s="88"/>
      <c r="J848" s="89"/>
      <c r="K848" s="89"/>
    </row>
    <row r="849" spans="4:11" ht="15.75" customHeight="1" x14ac:dyDescent="0.3">
      <c r="D849" s="88"/>
      <c r="J849" s="89"/>
      <c r="K849" s="89"/>
    </row>
    <row r="850" spans="4:11" ht="15.75" customHeight="1" x14ac:dyDescent="0.3">
      <c r="D850" s="88"/>
      <c r="J850" s="89"/>
      <c r="K850" s="89"/>
    </row>
    <row r="851" spans="4:11" ht="15.75" customHeight="1" x14ac:dyDescent="0.3">
      <c r="D851" s="88"/>
      <c r="J851" s="89"/>
      <c r="K851" s="89"/>
    </row>
    <row r="852" spans="4:11" ht="15.75" customHeight="1" x14ac:dyDescent="0.3">
      <c r="D852" s="88"/>
      <c r="J852" s="89"/>
      <c r="K852" s="89"/>
    </row>
    <row r="853" spans="4:11" ht="15.75" customHeight="1" x14ac:dyDescent="0.3">
      <c r="D853" s="88"/>
      <c r="J853" s="89"/>
      <c r="K853" s="89"/>
    </row>
    <row r="854" spans="4:11" ht="15.75" customHeight="1" x14ac:dyDescent="0.3">
      <c r="D854" s="88"/>
      <c r="J854" s="89"/>
      <c r="K854" s="89"/>
    </row>
    <row r="855" spans="4:11" ht="15.75" customHeight="1" x14ac:dyDescent="0.3">
      <c r="D855" s="88"/>
      <c r="J855" s="89"/>
      <c r="K855" s="89"/>
    </row>
    <row r="856" spans="4:11" ht="15.75" customHeight="1" x14ac:dyDescent="0.3">
      <c r="D856" s="88"/>
      <c r="J856" s="89"/>
      <c r="K856" s="89"/>
    </row>
    <row r="857" spans="4:11" ht="15.75" customHeight="1" x14ac:dyDescent="0.3">
      <c r="D857" s="88"/>
      <c r="J857" s="89"/>
      <c r="K857" s="89"/>
    </row>
    <row r="858" spans="4:11" ht="15.75" customHeight="1" x14ac:dyDescent="0.3">
      <c r="D858" s="88"/>
      <c r="J858" s="89"/>
      <c r="K858" s="89"/>
    </row>
    <row r="859" spans="4:11" ht="15.75" customHeight="1" x14ac:dyDescent="0.3">
      <c r="D859" s="88"/>
      <c r="J859" s="89"/>
      <c r="K859" s="89"/>
    </row>
    <row r="860" spans="4:11" ht="15.75" customHeight="1" x14ac:dyDescent="0.3">
      <c r="D860" s="88"/>
      <c r="J860" s="89"/>
      <c r="K860" s="89"/>
    </row>
    <row r="861" spans="4:11" ht="15.75" customHeight="1" x14ac:dyDescent="0.3">
      <c r="D861" s="88"/>
      <c r="J861" s="89"/>
      <c r="K861" s="89"/>
    </row>
    <row r="862" spans="4:11" ht="15.75" customHeight="1" x14ac:dyDescent="0.3">
      <c r="D862" s="88"/>
      <c r="J862" s="89"/>
      <c r="K862" s="89"/>
    </row>
    <row r="863" spans="4:11" ht="15.75" customHeight="1" x14ac:dyDescent="0.3">
      <c r="D863" s="88"/>
      <c r="J863" s="89"/>
      <c r="K863" s="89"/>
    </row>
    <row r="864" spans="4:11" ht="15.75" customHeight="1" x14ac:dyDescent="0.3">
      <c r="D864" s="88"/>
      <c r="J864" s="89"/>
      <c r="K864" s="89"/>
    </row>
    <row r="865" spans="4:11" ht="15.75" customHeight="1" x14ac:dyDescent="0.3">
      <c r="D865" s="88"/>
      <c r="J865" s="89"/>
      <c r="K865" s="89"/>
    </row>
    <row r="866" spans="4:11" ht="15.75" customHeight="1" x14ac:dyDescent="0.3">
      <c r="D866" s="88"/>
      <c r="J866" s="89"/>
      <c r="K866" s="89"/>
    </row>
    <row r="867" spans="4:11" ht="15.75" customHeight="1" x14ac:dyDescent="0.3">
      <c r="D867" s="88"/>
      <c r="J867" s="89"/>
      <c r="K867" s="89"/>
    </row>
    <row r="868" spans="4:11" ht="15.75" customHeight="1" x14ac:dyDescent="0.3">
      <c r="D868" s="88"/>
      <c r="J868" s="89"/>
      <c r="K868" s="89"/>
    </row>
    <row r="869" spans="4:11" ht="15.75" customHeight="1" x14ac:dyDescent="0.3">
      <c r="D869" s="88"/>
      <c r="J869" s="89"/>
      <c r="K869" s="89"/>
    </row>
    <row r="870" spans="4:11" ht="15.75" customHeight="1" x14ac:dyDescent="0.3">
      <c r="D870" s="88"/>
      <c r="J870" s="89"/>
      <c r="K870" s="89"/>
    </row>
    <row r="871" spans="4:11" ht="15.75" customHeight="1" x14ac:dyDescent="0.3">
      <c r="D871" s="88"/>
      <c r="J871" s="89"/>
      <c r="K871" s="89"/>
    </row>
    <row r="872" spans="4:11" ht="15.75" customHeight="1" x14ac:dyDescent="0.3">
      <c r="D872" s="88"/>
      <c r="J872" s="89"/>
      <c r="K872" s="89"/>
    </row>
    <row r="873" spans="4:11" ht="15.75" customHeight="1" x14ac:dyDescent="0.3">
      <c r="D873" s="88"/>
      <c r="J873" s="89"/>
      <c r="K873" s="89"/>
    </row>
    <row r="874" spans="4:11" ht="15.75" customHeight="1" x14ac:dyDescent="0.3">
      <c r="D874" s="88"/>
      <c r="J874" s="89"/>
      <c r="K874" s="89"/>
    </row>
    <row r="875" spans="4:11" ht="15.75" customHeight="1" x14ac:dyDescent="0.3">
      <c r="D875" s="88"/>
      <c r="J875" s="89"/>
      <c r="K875" s="89"/>
    </row>
    <row r="876" spans="4:11" ht="15.75" customHeight="1" x14ac:dyDescent="0.3">
      <c r="D876" s="88"/>
      <c r="J876" s="89"/>
      <c r="K876" s="89"/>
    </row>
    <row r="877" spans="4:11" ht="15.75" customHeight="1" x14ac:dyDescent="0.3">
      <c r="D877" s="88"/>
      <c r="J877" s="89"/>
      <c r="K877" s="89"/>
    </row>
    <row r="878" spans="4:11" ht="15.75" customHeight="1" x14ac:dyDescent="0.3">
      <c r="D878" s="88"/>
      <c r="J878" s="89"/>
      <c r="K878" s="89"/>
    </row>
    <row r="879" spans="4:11" ht="15.75" customHeight="1" x14ac:dyDescent="0.3">
      <c r="D879" s="88"/>
      <c r="J879" s="89"/>
      <c r="K879" s="89"/>
    </row>
    <row r="880" spans="4:11" ht="15.75" customHeight="1" x14ac:dyDescent="0.3">
      <c r="D880" s="88"/>
      <c r="J880" s="89"/>
      <c r="K880" s="89"/>
    </row>
    <row r="881" spans="4:11" ht="15.75" customHeight="1" x14ac:dyDescent="0.3">
      <c r="D881" s="88"/>
      <c r="J881" s="89"/>
      <c r="K881" s="89"/>
    </row>
    <row r="882" spans="4:11" ht="15.75" customHeight="1" x14ac:dyDescent="0.3">
      <c r="D882" s="88"/>
      <c r="J882" s="89"/>
      <c r="K882" s="89"/>
    </row>
    <row r="883" spans="4:11" ht="15.75" customHeight="1" x14ac:dyDescent="0.3">
      <c r="D883" s="88"/>
      <c r="J883" s="89"/>
      <c r="K883" s="89"/>
    </row>
    <row r="884" spans="4:11" ht="15.75" customHeight="1" x14ac:dyDescent="0.3">
      <c r="D884" s="88"/>
      <c r="J884" s="89"/>
      <c r="K884" s="89"/>
    </row>
    <row r="885" spans="4:11" ht="15.75" customHeight="1" x14ac:dyDescent="0.3">
      <c r="D885" s="88"/>
      <c r="J885" s="89"/>
      <c r="K885" s="89"/>
    </row>
    <row r="886" spans="4:11" ht="15.75" customHeight="1" x14ac:dyDescent="0.3">
      <c r="D886" s="88"/>
      <c r="J886" s="89"/>
      <c r="K886" s="89"/>
    </row>
    <row r="887" spans="4:11" ht="15.75" customHeight="1" x14ac:dyDescent="0.3">
      <c r="D887" s="88"/>
      <c r="J887" s="89"/>
      <c r="K887" s="89"/>
    </row>
    <row r="888" spans="4:11" ht="15.75" customHeight="1" x14ac:dyDescent="0.3">
      <c r="D888" s="88"/>
      <c r="J888" s="89"/>
      <c r="K888" s="89"/>
    </row>
    <row r="889" spans="4:11" ht="15.75" customHeight="1" x14ac:dyDescent="0.3">
      <c r="D889" s="88"/>
      <c r="J889" s="89"/>
      <c r="K889" s="89"/>
    </row>
    <row r="890" spans="4:11" ht="14.4" x14ac:dyDescent="0.3">
      <c r="D890" s="88"/>
      <c r="J890" s="89"/>
      <c r="K890" s="89"/>
    </row>
    <row r="891" spans="4:11" ht="14.4" x14ac:dyDescent="0.3">
      <c r="D891" s="88"/>
      <c r="J891" s="89"/>
      <c r="K891" s="89"/>
    </row>
    <row r="892" spans="4:11" ht="14.4" x14ac:dyDescent="0.3">
      <c r="D892" s="88"/>
      <c r="J892" s="89"/>
      <c r="K892" s="89"/>
    </row>
    <row r="893" spans="4:11" ht="14.4" x14ac:dyDescent="0.3">
      <c r="D893" s="88"/>
      <c r="J893" s="89"/>
      <c r="K893" s="89"/>
    </row>
    <row r="894" spans="4:11" ht="14.4" x14ac:dyDescent="0.3">
      <c r="D894" s="88"/>
      <c r="J894" s="89"/>
      <c r="K894" s="89"/>
    </row>
  </sheetData>
  <mergeCells count="107">
    <mergeCell ref="B2:P2"/>
    <mergeCell ref="B4:P4"/>
    <mergeCell ref="E10:E11"/>
    <mergeCell ref="F10:F11"/>
    <mergeCell ref="G10:G11"/>
    <mergeCell ref="H10:H11"/>
    <mergeCell ref="I10:I11"/>
    <mergeCell ref="J10:K10"/>
    <mergeCell ref="L10:M10"/>
    <mergeCell ref="N10:O10"/>
    <mergeCell ref="P10:P11"/>
    <mergeCell ref="B24:P24"/>
    <mergeCell ref="B25:P25"/>
    <mergeCell ref="B27:B28"/>
    <mergeCell ref="C27:C28"/>
    <mergeCell ref="D27:D28"/>
    <mergeCell ref="E27:E28"/>
    <mergeCell ref="F27:F28"/>
    <mergeCell ref="G27:G28"/>
    <mergeCell ref="H27:H28"/>
    <mergeCell ref="I27:J27"/>
    <mergeCell ref="K27:L27"/>
    <mergeCell ref="M27:N27"/>
    <mergeCell ref="O27:P28"/>
    <mergeCell ref="B29:B33"/>
    <mergeCell ref="C29:C33"/>
    <mergeCell ref="O29:P29"/>
    <mergeCell ref="O30:P30"/>
    <mergeCell ref="O31:P31"/>
    <mergeCell ref="O32:P32"/>
    <mergeCell ref="O33:P33"/>
    <mergeCell ref="O34:P34"/>
    <mergeCell ref="B36:P36"/>
    <mergeCell ref="B37:P37"/>
    <mergeCell ref="B39:B40"/>
    <mergeCell ref="C39:C40"/>
    <mergeCell ref="D39:D40"/>
    <mergeCell ref="E39:E40"/>
    <mergeCell ref="F39:F40"/>
    <mergeCell ref="G39:G40"/>
    <mergeCell ref="H39:H40"/>
    <mergeCell ref="I39:J39"/>
    <mergeCell ref="K39:L39"/>
    <mergeCell ref="M39:N39"/>
    <mergeCell ref="O39:P40"/>
    <mergeCell ref="B41:B45"/>
    <mergeCell ref="C41:C45"/>
    <mergeCell ref="O41:P41"/>
    <mergeCell ref="O42:P42"/>
    <mergeCell ref="O43:P43"/>
    <mergeCell ref="O44:P44"/>
    <mergeCell ref="O45:P45"/>
    <mergeCell ref="O46:P46"/>
    <mergeCell ref="B48:G49"/>
    <mergeCell ref="E51:F51"/>
    <mergeCell ref="I51:K52"/>
    <mergeCell ref="L51:N51"/>
    <mergeCell ref="O51:P52"/>
    <mergeCell ref="E52:F52"/>
    <mergeCell ref="E55:F55"/>
    <mergeCell ref="I55:K55"/>
    <mergeCell ref="O55:P55"/>
    <mergeCell ref="E56:F56"/>
    <mergeCell ref="I56:K56"/>
    <mergeCell ref="O56:P56"/>
    <mergeCell ref="E53:F53"/>
    <mergeCell ref="I53:K53"/>
    <mergeCell ref="O53:P53"/>
    <mergeCell ref="E54:F54"/>
    <mergeCell ref="I54:K54"/>
    <mergeCell ref="O54:P54"/>
    <mergeCell ref="E60:F60"/>
    <mergeCell ref="E61:F61"/>
    <mergeCell ref="I61:P63"/>
    <mergeCell ref="E62:F62"/>
    <mergeCell ref="E63:F63"/>
    <mergeCell ref="E64:F64"/>
    <mergeCell ref="E57:F57"/>
    <mergeCell ref="I57:K57"/>
    <mergeCell ref="O57:P57"/>
    <mergeCell ref="E58:F58"/>
    <mergeCell ref="E59:F59"/>
    <mergeCell ref="I59:O59"/>
    <mergeCell ref="E65:F65"/>
    <mergeCell ref="I65:P68"/>
    <mergeCell ref="E66:F66"/>
    <mergeCell ref="E67:F67"/>
    <mergeCell ref="E68:F68"/>
    <mergeCell ref="E69:F69"/>
    <mergeCell ref="I69:L71"/>
    <mergeCell ref="M69:P71"/>
    <mergeCell ref="E70:F70"/>
    <mergeCell ref="E71:F71"/>
    <mergeCell ref="E76:F76"/>
    <mergeCell ref="I76:L79"/>
    <mergeCell ref="M76:P79"/>
    <mergeCell ref="E77:F77"/>
    <mergeCell ref="E78:F78"/>
    <mergeCell ref="E79:F79"/>
    <mergeCell ref="E72:F72"/>
    <mergeCell ref="I72:L73"/>
    <mergeCell ref="M72:P73"/>
    <mergeCell ref="E73:F73"/>
    <mergeCell ref="E74:F74"/>
    <mergeCell ref="I74:L75"/>
    <mergeCell ref="M74:P75"/>
    <mergeCell ref="E75:F75"/>
  </mergeCells>
  <conditionalFormatting sqref="I29:I33 J12:J15 K29:K33 K41:K45 L12:L15 M29:M33 M41:M45 I41:I45">
    <cfRule type="containsBlanks" dxfId="22" priority="11">
      <formula>LEN(TRIM(I12))=0</formula>
    </cfRule>
  </conditionalFormatting>
  <conditionalFormatting sqref="I29:I33 K29:K33 K41:K45 M29:M33 M41:M45 I41:I45">
    <cfRule type="expression" dxfId="21" priority="13">
      <formula>($I29+$K29+$M29)&lt;3</formula>
    </cfRule>
  </conditionalFormatting>
  <conditionalFormatting sqref="J41:J45 K27:L33 K39:K45 L10:L19 L39:M46 M10:M20 M27:M34 N27:N33 N39:N45 O29:O33 O41:O45">
    <cfRule type="expression" dxfId="20" priority="12">
      <formula>$L$10=""</formula>
    </cfRule>
  </conditionalFormatting>
  <conditionalFormatting sqref="I29:I33 K29:K33 K41:K45 M29:M33 M41:M45 I41:I45">
    <cfRule type="cellIs" dxfId="19" priority="17" operator="greaterThan">
      <formula>12</formula>
    </cfRule>
  </conditionalFormatting>
  <conditionalFormatting sqref="I27:L27 I39:L39 M27:N33 M39:M45 N10:N19 N39:O46 O10:O20 O27:O34">
    <cfRule type="expression" dxfId="18" priority="14">
      <formula>$N$10=""</formula>
    </cfRule>
  </conditionalFormatting>
  <conditionalFormatting sqref="L58:M58">
    <cfRule type="cellIs" dxfId="17" priority="15" operator="lessThan">
      <formula>0</formula>
    </cfRule>
  </conditionalFormatting>
  <conditionalFormatting sqref="L58:M58">
    <cfRule type="expression" dxfId="16" priority="16">
      <formula>L$52=""</formula>
    </cfRule>
  </conditionalFormatting>
  <conditionalFormatting sqref="I29:I33 K29:K33 K41:K45 M29:M33 M41:M45 I41:I45">
    <cfRule type="expression" dxfId="15" priority="25">
      <formula>($I29+$K29+$M29)&gt;24</formula>
    </cfRule>
  </conditionalFormatting>
  <conditionalFormatting sqref="G41:G45">
    <cfRule type="cellIs" dxfId="11" priority="21" operator="notEqual">
      <formula>0</formula>
    </cfRule>
  </conditionalFormatting>
  <conditionalFormatting sqref="M64:P64">
    <cfRule type="notContainsBlanks" dxfId="10" priority="22">
      <formula>LEN(TRIM(M64))&gt;0</formula>
    </cfRule>
  </conditionalFormatting>
  <conditionalFormatting sqref="G52:G79">
    <cfRule type="expression" dxfId="9" priority="23">
      <formula>AND($O$55&gt;5000,REGEXMATCH($B52,"Instrumentos e Equipamentos Científico"))</formula>
    </cfRule>
  </conditionalFormatting>
  <conditionalFormatting sqref="L53:O57">
    <cfRule type="cellIs" dxfId="6" priority="2" operator="lessThan">
      <formula>0</formula>
    </cfRule>
  </conditionalFormatting>
  <conditionalFormatting sqref="L52:N57">
    <cfRule type="expression" dxfId="5" priority="3">
      <formula>L$52=""</formula>
    </cfRule>
  </conditionalFormatting>
  <conditionalFormatting sqref="O57">
    <cfRule type="cellIs" dxfId="4" priority="4" operator="greaterThan">
      <formula>10000</formula>
    </cfRule>
  </conditionalFormatting>
  <conditionalFormatting sqref="O55">
    <cfRule type="cellIs" dxfId="3" priority="5" operator="greaterThan">
      <formula>0.1*O57</formula>
    </cfRule>
  </conditionalFormatting>
  <conditionalFormatting sqref="O53">
    <cfRule type="cellIs" dxfId="2" priority="6" operator="notEqual">
      <formula>O34+O46</formula>
    </cfRule>
  </conditionalFormatting>
  <conditionalFormatting sqref="O54:P54">
    <cfRule type="cellIs" dxfId="1" priority="7" operator="notEqual">
      <formula>L54+M54+N54</formula>
    </cfRule>
  </conditionalFormatting>
  <conditionalFormatting sqref="I61 M62:M63 N61:P63">
    <cfRule type="notContainsBlanks" dxfId="0" priority="1">
      <formula>LEN(TRIM(I61))&gt;0</formula>
    </cfRule>
  </conditionalFormatting>
  <dataValidations count="6">
    <dataValidation type="custom" allowBlank="1" showInputMessage="1" showErrorMessage="1" sqref="F29" xr:uid="{24116EF8-483F-400F-A82E-8E86AFBC155F}">
      <formula1>F29</formula1>
    </dataValidation>
    <dataValidation type="decimal" operator="equal" allowBlank="1" showDropDown="1" showErrorMessage="1" sqref="O57" xr:uid="{76EB994A-EA6A-465E-A1E4-921D2C4863A8}">
      <formula1>L56+M56+N56</formula1>
    </dataValidation>
    <dataValidation type="decimal" operator="equal" allowBlank="1" showDropDown="1" showErrorMessage="1" sqref="O54:O56" xr:uid="{26D49F96-4EB9-46DE-B5A2-15B0740CBCD4}">
      <formula1>L54+M54+N54</formula1>
    </dataValidation>
    <dataValidation type="decimal" operator="equal" allowBlank="1" showDropDown="1" showErrorMessage="1" sqref="G41:G45" xr:uid="{9C5C3F63-2197-4798-9901-B9D6F68EDED2}">
      <formula1>0</formula1>
    </dataValidation>
    <dataValidation type="list" allowBlank="1" showErrorMessage="1" sqref="B52:B79" xr:uid="{F44D3491-81EC-4443-B5D9-29DD3CA44607}">
      <formula1>$I$54:$I$56</formula1>
    </dataValidation>
    <dataValidation type="list" allowBlank="1" showErrorMessage="1" sqref="D41:D45 C52:C79" xr:uid="{4B42B4BD-D3D9-46F6-83E9-4759E791A30D}">
      <formula1>$B$9:$B$24</formula1>
    </dataValidation>
  </dataValidations>
  <hyperlinks>
    <hyperlink ref="B25" r:id="rId1" xr:uid="{B23BA68B-9749-4A66-83AC-8E439300266A}"/>
    <hyperlink ref="B37" r:id="rId2" xr:uid="{23F45265-4B72-4918-A5B0-C3B59EF3A6AC}"/>
  </hyperlinks>
  <pageMargins left="0.7" right="0.7" top="0.75" bottom="0.75" header="0" footer="0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8" id="{9195C82C-401E-489A-ABD8-31F1EF650F92}">
            <xm:f>INDEX(Tarefas!$C$9:$C$18,MATCH(C29,Tarefas!$B$9:$B$18,0))=""</xm:f>
            <x14:dxf>
              <fill>
                <patternFill>
                  <bgColor rgb="FFC00000"/>
                </patternFill>
              </fill>
            </x14:dxf>
          </x14:cfRule>
          <xm:sqref>D29:D33 C52:C79 D41:D45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C218BEDD-DA65-4DAC-9616-947DA60B2445}">
          <x14:formula1>
            <xm:f>Listas!$L$4:$L$11</xm:f>
          </x14:formula1>
          <xm:sqref>F16:F19</xm:sqref>
        </x14:dataValidation>
        <x14:dataValidation type="list" allowBlank="1" showErrorMessage="1" xr:uid="{3E9A58CC-FC8D-4F2A-BE9C-CD7B5E2F68F4}">
          <x14:formula1>
            <xm:f>Listas!$N$8:$N$9</xm:f>
          </x14:formula1>
          <xm:sqref>F12:F15</xm:sqref>
        </x14:dataValidation>
        <x14:dataValidation type="list" allowBlank="1" showErrorMessage="1" xr:uid="{08502C2E-E341-4355-AB30-BF234D435DC9}">
          <x14:formula1>
            <xm:f>Listas!$J$39:$J$41</xm:f>
          </x14:formula1>
          <xm:sqref>D52:D79</xm:sqref>
        </x14:dataValidation>
        <x14:dataValidation type="list" allowBlank="1" showErrorMessage="1" xr:uid="{28982081-7CDC-410A-845C-C9CEC293E21C}">
          <x14:formula1>
            <xm:f>Listas!$D$22:$D$28</xm:f>
          </x14:formula1>
          <xm:sqref>E12:E19</xm:sqref>
        </x14:dataValidation>
        <x14:dataValidation type="list" allowBlank="1" showErrorMessage="1" xr:uid="{0E6445CC-E4D5-4502-9BDF-3C7E9C849F87}">
          <x14:formula1>
            <xm:f>Listas!$L$15:$L$19</xm:f>
          </x14:formula1>
          <xm:sqref>E29:E33</xm:sqref>
        </x14:dataValidation>
        <x14:dataValidation type="list" allowBlank="1" showErrorMessage="1" xr:uid="{E62D9E43-C8C5-47D5-9561-C5BB2FE57702}">
          <x14:formula1>
            <xm:f>Listas!$G$21:$G$24</xm:f>
          </x14:formula1>
          <xm:sqref>E41:E45</xm:sqref>
        </x14:dataValidation>
        <x14:dataValidation type="list" allowBlank="1" showErrorMessage="1" xr:uid="{0618A04A-63F0-4A4C-BFD0-ADA29BE85EFB}">
          <x14:formula1>
            <xm:f>Tarefas!$B$9:$B$18</xm:f>
          </x14:formula1>
          <xm:sqref>D29:D33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916506-ac10-4423-958e-25508223a394" xsi:nil="true"/>
    <Data xmlns="7840b999-bec9-4caa-b187-3433de0c932b" xsi:nil="true"/>
    <lcf76f155ced4ddcb4097134ff3c332f xmlns="7840b999-bec9-4caa-b187-3433de0c93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9A57D8CD8845429F7C2085F931E305" ma:contentTypeVersion="14" ma:contentTypeDescription="Create a new document." ma:contentTypeScope="" ma:versionID="7e3d52a199987100d9c40ef41d0a6d4f">
  <xsd:schema xmlns:xsd="http://www.w3.org/2001/XMLSchema" xmlns:xs="http://www.w3.org/2001/XMLSchema" xmlns:p="http://schemas.microsoft.com/office/2006/metadata/properties" xmlns:ns2="7840b999-bec9-4caa-b187-3433de0c932b" xmlns:ns3="c0916506-ac10-4423-958e-25508223a394" targetNamespace="http://schemas.microsoft.com/office/2006/metadata/properties" ma:root="true" ma:fieldsID="e3c593db9e9cbc6b0f669c3a991f665e" ns2:_="" ns3:_="">
    <xsd:import namespace="7840b999-bec9-4caa-b187-3433de0c932b"/>
    <xsd:import namespace="c0916506-ac10-4423-958e-25508223a39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0b999-bec9-4caa-b187-3433de0c932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4b874f7-854c-446f-bc91-e019e6359d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ata" ma:index="20" nillable="true" ma:displayName="Data" ma:format="DateOnly" ma:internalName="Data">
      <xsd:simpleType>
        <xsd:restriction base="dms:DateTim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16506-ac10-4423-958e-25508223a39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d226f33-5e90-474f-9f30-4dadb55099cd}" ma:internalName="TaxCatchAll" ma:showField="CatchAllData" ma:web="c0916506-ac10-4423-958e-25508223a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BC4F5A-BC1B-4AF7-AE32-C1CF6B04C31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0916506-ac10-4423-958e-25508223a394"/>
    <ds:schemaRef ds:uri="7840b999-bec9-4caa-b187-3433de0c932b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BACB12-B427-4664-8371-360F7F52A1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0b999-bec9-4caa-b187-3433de0c932b"/>
    <ds:schemaRef ds:uri="c0916506-ac10-4423-958e-25508223a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2D5CD4-7FBB-4A9F-A941-17C02F17EE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Identificação</vt:lpstr>
      <vt:lpstr>Tarefas</vt:lpstr>
      <vt:lpstr>Listas</vt:lpstr>
      <vt:lpstr>Orçamento</vt:lpstr>
      <vt:lpstr>NAO MEXER FORMAT COND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Abrantes</dc:creator>
  <cp:keywords/>
  <dc:description/>
  <cp:lastModifiedBy>Diogo Ladeira</cp:lastModifiedBy>
  <cp:revision/>
  <dcterms:created xsi:type="dcterms:W3CDTF">2020-02-05T15:26:40Z</dcterms:created>
  <dcterms:modified xsi:type="dcterms:W3CDTF">2026-09-07T14:00:08Z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0x0101009A9A57D8CD8845429F7C2085F931E305</vt:lpwstr>
  </property>
  <property fmtid="{D5CDD505-2E9C-101B-9397-08002B2CF9AE}" pid="3" name="MediaServiceImageTags">
    <vt:lpwstr/>
  </property>
</Properties>
</file>