
<file path=[Content_Types].xml><?xml version="1.0" encoding="utf-8"?>
<Types xmlns="http://schemas.openxmlformats.org/package/2006/content-types"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metadata" ContentType="application/binary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Identificação" sheetId="1" r:id="rId4"/>
    <sheet state="visible" name="Tarefas" sheetId="2" r:id="rId5"/>
    <sheet state="visible" name="Orçamento" sheetId="3" r:id="rId6"/>
    <sheet state="hidden" name="Listas" sheetId="4" r:id="rId7"/>
  </sheets>
  <definedNames/>
  <calcPr/>
  <extLst>
    <ext uri="GoogleSheetsCustomDataVersion2">
      <go:sheetsCustomData xmlns:go="http://customooxmlschemas.google.com/" r:id="rId8" roundtripDataChecksum="eGYQvmTuKmiAKE2OFP2TtQhBj2PrCSG0qxv7PE9NqTs="/>
    </ext>
  </extLst>
</workbook>
</file>

<file path=xl/sharedStrings.xml><?xml version="1.0" encoding="utf-8"?>
<sst xmlns="http://schemas.openxmlformats.org/spreadsheetml/2006/main" count="186" uniqueCount="152">
  <si>
    <t>PROPOSTA DE ORÇAMENTO</t>
  </si>
  <si>
    <t>Seed Funding (7ª edição)</t>
  </si>
  <si>
    <r>
      <rPr>
        <rFont val="Calibri"/>
        <b/>
        <color rgb="FFC55A11"/>
        <sz val="12.0"/>
      </rPr>
      <t xml:space="preserve">O Preenchimento integral desta página </t>
    </r>
    <r>
      <rPr>
        <rFont val="Calibri"/>
        <b/>
        <color rgb="FF9CC2E5"/>
        <sz val="12.0"/>
      </rPr>
      <t>(células azul)</t>
    </r>
    <r>
      <rPr>
        <rFont val="Calibri"/>
        <b/>
        <color rgb="FFC55A11"/>
        <sz val="12.0"/>
      </rPr>
      <t xml:space="preserve"> é imprescindivel para o preenchimento correto do restante formulário</t>
    </r>
  </si>
  <si>
    <t>Entidade Financiadora</t>
  </si>
  <si>
    <t>COFAC</t>
  </si>
  <si>
    <t>Tipologia do Projecto</t>
  </si>
  <si>
    <t>Seed Funding (7ª edição) - UI&amp;Ds e Polos Financiados FCT</t>
  </si>
  <si>
    <t>Referência</t>
  </si>
  <si>
    <t>Data de Início (dd/mm/aaaa)</t>
  </si>
  <si>
    <t>Duração (meses)</t>
  </si>
  <si>
    <t>Financiamento máximo</t>
  </si>
  <si>
    <t>Acrónimo</t>
  </si>
  <si>
    <t>Título do projecto</t>
  </si>
  <si>
    <t>Investigador Responsável</t>
  </si>
  <si>
    <t>Instituição de Ensino Superior</t>
  </si>
  <si>
    <t>Unidade Orgânica</t>
  </si>
  <si>
    <t>Unidade / Grupo  de Investigação</t>
  </si>
  <si>
    <t xml:space="preserve">Participação  Hei-Lab </t>
  </si>
  <si>
    <t>Instituição Principal</t>
  </si>
  <si>
    <t>Número instituições no consórcio</t>
  </si>
  <si>
    <t>! Este Excel está preparado para um maximo de 7 Membros de consórcio, contactar Gestor de Ciência!</t>
  </si>
  <si>
    <t>Financiamento total</t>
  </si>
  <si>
    <t>Financiamento COFAC</t>
  </si>
  <si>
    <t>Consórcio do projeto - Parceiros</t>
  </si>
  <si>
    <t>Instituição parceira 2</t>
  </si>
  <si>
    <t>Investigador responsável</t>
  </si>
  <si>
    <t>Instituição parceira 3</t>
  </si>
  <si>
    <t>Instituição parceira 4</t>
  </si>
  <si>
    <t>Instituição parceira 5</t>
  </si>
  <si>
    <t>Instituição parceira 6</t>
  </si>
  <si>
    <r>
      <rPr>
        <rFont val="Calibri"/>
        <color rgb="FF000000"/>
        <sz val="11.0"/>
      </rPr>
      <t xml:space="preserve">&gt;&gt;Antes de proceder à submissão da sua candidatura terá de preencher este ficheiro e enviá-lo para o GIPO, para validação do orçamento, para o email: </t>
    </r>
    <r>
      <rPr>
        <rFont val="Calibri"/>
        <b/>
        <color rgb="FF000000"/>
        <sz val="11.0"/>
        <u/>
      </rPr>
      <t xml:space="preserve">gipo@ulusofona.pt, com cc do ILIND (ilind@ulusofona.pt)
</t>
    </r>
    <r>
      <rPr>
        <rFont val="Calibri"/>
        <color rgb="FF000000"/>
        <sz val="11.0"/>
      </rPr>
      <t xml:space="preserve">      □ No caso de IRs pertencentes a UI&amp;Ds que dispõem de apoio interno organizado (Gestor de Ciência), o envio de candidaturas deve ser realizado através desse apoio para facilitar a contabilização de candidaturas e a articulação com o GIPO.
      □ Caso esse apoio não exista, o IR deverá enviar diretamente a documentação relativa à sua candidatura, juntamente com o presente ficheiro.
      □ A COFAC reserva-se o direito de não aceitar candidaturas cujo orçamento não tinha sido validado previamente pelo GIPO</t>
    </r>
  </si>
  <si>
    <t> </t>
  </si>
  <si>
    <t>&gt;&gt; Contactos importantes para esclarecimentos de dúvidas:</t>
  </si>
  <si>
    <t>ILIND- ilind@ulusofona.pt</t>
  </si>
  <si>
    <t>GIPO - gipo@ulusofona.pt</t>
  </si>
  <si>
    <t>Indicações</t>
  </si>
  <si>
    <t>&gt;&gt; Preencher células assinaladas a branco (sem fundo). Alguns campos estão associados a listas pré-definidas.</t>
  </si>
  <si>
    <t>&gt;&gt; Aconselhamos o preenchimento das células por ordem sequencial de linha por forma a maximizar o apoio que o formulário pode dar no pré-preenchimento dos campos seguintes. O ficheiro está elaborado por forma a apresentar cálculos automáticos à medida que for sendo introduzida informação com uma prévia validação.</t>
  </si>
  <si>
    <t>&gt;&gt; Ter em atenção os alertas.</t>
  </si>
  <si>
    <t>Lista de tarefas</t>
  </si>
  <si>
    <t xml:space="preserve">Número de tarefas </t>
  </si>
  <si>
    <t>Lista de Tarefas</t>
  </si>
  <si>
    <t>Ordem</t>
  </si>
  <si>
    <t>Designação</t>
  </si>
  <si>
    <t xml:space="preserve">Data de ínicio </t>
  </si>
  <si>
    <t>Budget</t>
  </si>
  <si>
    <t>∑</t>
  </si>
  <si>
    <t>&gt;&gt; Em designação coloque o título da tarefa.</t>
  </si>
  <si>
    <t>&gt;&gt; Este template está formatado para o nº de  tarefas entre 1 a 10, caso o seu projeto inclua mais do que 10 tarefas, contacte o ILIND para reformatação do template</t>
  </si>
  <si>
    <t>Tabela Orçamento</t>
  </si>
  <si>
    <t>Os valores a inserir na plataforma serão os que constam nas colunas a azul, assim como o nº total de meses que cada pessoa vai trabalhar no projeto</t>
  </si>
  <si>
    <r>
      <rPr>
        <rFont val="Calibri"/>
        <b/>
        <color theme="1"/>
        <sz val="12.0"/>
      </rPr>
      <t xml:space="preserve">Custos Pessoal Temporário - Investigadores  </t>
    </r>
    <r>
      <rPr>
        <rFont val="Calibri"/>
        <b val="0"/>
        <color theme="1"/>
        <sz val="12.0"/>
      </rPr>
      <t>(Novas contratações)</t>
    </r>
  </si>
  <si>
    <t>Controlo de Validação</t>
  </si>
  <si>
    <t>Parceiro</t>
  </si>
  <si>
    <t>Perfil a contratar</t>
  </si>
  <si>
    <t>Valor Remuneração Base (Vencimento Bruto)</t>
  </si>
  <si>
    <t>Subsidio Alimentação/Anual</t>
  </si>
  <si>
    <t>Custo Médio Mensal 
(12 meses)</t>
  </si>
  <si>
    <t>Custo envolvido (Rem.+SS+Sub.Alimentação)</t>
  </si>
  <si>
    <t xml:space="preserve">Observações </t>
  </si>
  <si>
    <t>Nº Meses</t>
  </si>
  <si>
    <t>Valor</t>
  </si>
  <si>
    <t>Tarefa</t>
  </si>
  <si>
    <t>TOTAL</t>
  </si>
  <si>
    <r>
      <rPr>
        <rFont val="Calibri"/>
        <b/>
        <color theme="1"/>
        <sz val="12.0"/>
      </rPr>
      <t xml:space="preserve">Custos Pessoal Temporário - Bolsas </t>
    </r>
    <r>
      <rPr>
        <rFont val="Calibri"/>
        <b val="0"/>
        <color theme="1"/>
        <sz val="12.0"/>
      </rPr>
      <t xml:space="preserve"> (Novas contratações )</t>
    </r>
  </si>
  <si>
    <t>Tipo de Despesa</t>
  </si>
  <si>
    <t>Tarefas</t>
  </si>
  <si>
    <t>Tipo de Bolsa</t>
  </si>
  <si>
    <t>Valor Mensal da Bolsa</t>
  </si>
  <si>
    <t>Seguro Social Voluntário Mensal</t>
  </si>
  <si>
    <t>Seguro Acidentes Pessoais (Anual)</t>
  </si>
  <si>
    <t>Custo envolvido (Bolsa)</t>
  </si>
  <si>
    <t>Observações</t>
  </si>
  <si>
    <t>RH - Contratação de Bolseiros</t>
  </si>
  <si>
    <t>Outros Custos</t>
  </si>
  <si>
    <t>Ano</t>
  </si>
  <si>
    <t>Descrição</t>
  </si>
  <si>
    <t>Classificação das Despesas</t>
  </si>
  <si>
    <t>Total</t>
  </si>
  <si>
    <t>Recursos Humanos</t>
  </si>
  <si>
    <t>Aquisição de bens e serviços</t>
  </si>
  <si>
    <t>Instrumentos e equipamentos científicos</t>
  </si>
  <si>
    <t>Demonstração, promoção e divulgação</t>
  </si>
  <si>
    <t>Valor Máx Orçamento:</t>
  </si>
  <si>
    <t>"Consideram-se despesas elegíveis do projeto, devidamente justificadas:</t>
  </si>
  <si>
    <t>A. Recursos Humanos (incluindo bolsas de investigação para estudantes inscritos em cursos de Licenciatura, Mestrado e/ou Doutoramento das IES Ensino Lusófono);</t>
  </si>
  <si>
    <t>B. Aquisição de bens e serviços (como por exemplo: reagentes, consumíveis de laboratório, softwares, patentes, etc);</t>
  </si>
  <si>
    <t>C. Instrumentos e equipamentos científico que comprovadamente não existem nas IES Ensino Lusófona e que representem, no máximo, 10% do total de financiamento solicitado;</t>
  </si>
  <si>
    <t>D. Demonstração, promoção e divulgação (Incluindo inscrições em conferências e eventos científicos como oradores, publicação de artigos em revistas científicas internacionais Q1 ou Q2 (peer-reviewed), excluindo revistas predatórias).</t>
  </si>
  <si>
    <t>Missões</t>
  </si>
  <si>
    <t xml:space="preserve">Viagem </t>
  </si>
  <si>
    <t>Estadia</t>
  </si>
  <si>
    <t>Diária</t>
  </si>
  <si>
    <t>Internacional Europa</t>
  </si>
  <si>
    <t>N contratações</t>
  </si>
  <si>
    <t>Internacional Intercontinental</t>
  </si>
  <si>
    <t>Listas RH</t>
  </si>
  <si>
    <t>Nacional</t>
  </si>
  <si>
    <t>Investigador Coordenador em dedicação exclusiva</t>
  </si>
  <si>
    <t>Investigador Principal com habilitação ou agregação em dedicação exclusiva</t>
  </si>
  <si>
    <t>Participação HEI Lab</t>
  </si>
  <si>
    <t>Amortization Period 
(Years)</t>
  </si>
  <si>
    <t>Investigador Principal/Investigador Auxiliar com habilitação ou agregação em dedicação exclusiva</t>
  </si>
  <si>
    <t>Investigador Auxiliar em dedicação exclusiva</t>
  </si>
  <si>
    <t>Validação PEX</t>
  </si>
  <si>
    <t>Instituição Participante</t>
  </si>
  <si>
    <t>Doutorado de nível inicial em dedicação exclusiva</t>
  </si>
  <si>
    <t>Assistente de Investigação em tempo integral</t>
  </si>
  <si>
    <t>Contrato Técnico Superior (licenciado ou mestre)</t>
  </si>
  <si>
    <t>Tipologia de projecto</t>
  </si>
  <si>
    <t>Duração Meses</t>
  </si>
  <si>
    <t xml:space="preserve">Contrato técnico Administrativo </t>
  </si>
  <si>
    <t>Exploratório</t>
  </si>
  <si>
    <t>PTDC</t>
  </si>
  <si>
    <t>LaCaixa Social</t>
  </si>
  <si>
    <t>Erasmus+</t>
  </si>
  <si>
    <t>(BPD) Bolsa de Investigação Pós-Doutoral</t>
  </si>
  <si>
    <t>Se outro, especificar tipologia de projecto</t>
  </si>
  <si>
    <t>(BI) Bolsa de Investigação Doutores</t>
  </si>
  <si>
    <t>(BI) Bolsa de Investigação Mestres</t>
  </si>
  <si>
    <t>(BI) Bolsa de Investigação Licenciado</t>
  </si>
  <si>
    <t>estipulado</t>
  </si>
  <si>
    <t>(BIC) Bolsas de Iniciação Científica</t>
  </si>
  <si>
    <t>Entidades Parceiras</t>
  </si>
  <si>
    <t>Ref lista</t>
  </si>
  <si>
    <t>Ref orç</t>
  </si>
  <si>
    <t>Lista</t>
  </si>
  <si>
    <t>anos do projecto</t>
  </si>
  <si>
    <t>data de inicio</t>
  </si>
  <si>
    <t>Anos</t>
  </si>
  <si>
    <t>Parceiro 1 / principal</t>
  </si>
  <si>
    <t>Fundação para a Ciência e Tecnologia</t>
  </si>
  <si>
    <t>Parceiro 2</t>
  </si>
  <si>
    <t>Fundação La Caixa</t>
  </si>
  <si>
    <t>Duração meses</t>
  </si>
  <si>
    <t>Parceiro 3</t>
  </si>
  <si>
    <t>Fundção Bial</t>
  </si>
  <si>
    <t>Parceiro 4</t>
  </si>
  <si>
    <t>EU</t>
  </si>
  <si>
    <t>Fim do Projecto</t>
  </si>
  <si>
    <t>Parceiro 5</t>
  </si>
  <si>
    <t>Se outro, especificar entidade financiadora</t>
  </si>
  <si>
    <t>Parceiro 6</t>
  </si>
  <si>
    <t>Parceiro 7</t>
  </si>
  <si>
    <t>Não programado a partir do 7 parceiro, atenção 1ª condição na formula Validação B8</t>
  </si>
  <si>
    <t>Taxa OH</t>
  </si>
  <si>
    <t>Parceiro 8</t>
  </si>
  <si>
    <t>Parceiro 9</t>
  </si>
  <si>
    <t>Parceiro 10</t>
  </si>
  <si>
    <t>Equipa</t>
  </si>
  <si>
    <t>PI</t>
  </si>
  <si>
    <t>Team Member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</si>
</sst>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#,##0.00\ &quot;€&quot;"/>
    <numFmt numFmtId="165" formatCode="_-* #,##0.00\ [$€-816]_-;\-* #,##0.00\ [$€-816]_-;_-* &quot;-&quot;??\ [$€-816]_-;_-@"/>
    <numFmt numFmtId="166" formatCode="_-* #,##0.00\ &quot;€&quot;_-;\-* #,##0.00\ &quot;€&quot;_-;_-* &quot;-&quot;??\ &quot;€&quot;_-;_-@"/>
  </numFmts>
  <fonts count="37">
    <font>
      <sz val="11.0"/>
      <color theme="1"/>
      <name val="Calibri"/>
      <scheme val="minor"/>
    </font>
    <font>
      <sz val="8.0"/>
      <color theme="1"/>
      <name val="Calibri"/>
    </font>
    <font>
      <sz val="11.0"/>
      <color theme="1"/>
      <name val="Calibri"/>
    </font>
    <font>
      <b/>
      <sz val="12.0"/>
      <color theme="1"/>
      <name val="Calibri"/>
    </font>
    <font/>
    <font>
      <b/>
      <u/>
      <sz val="14.0"/>
      <color theme="1"/>
      <name val="Calibri"/>
    </font>
    <font>
      <b/>
      <sz val="12.0"/>
      <color rgb="FFC55A11"/>
      <name val="Calibri"/>
    </font>
    <font>
      <b/>
      <u/>
      <sz val="11.0"/>
      <color theme="1"/>
      <name val="Calibri"/>
    </font>
    <font>
      <b/>
      <sz val="11.0"/>
      <color theme="1"/>
      <name val="Calibri"/>
    </font>
    <font>
      <b/>
      <u/>
      <sz val="11.0"/>
      <color theme="1"/>
      <name val="Calibri"/>
    </font>
    <font>
      <b/>
      <u/>
      <sz val="11.0"/>
      <color theme="1"/>
      <name val="Calibri"/>
    </font>
    <font>
      <b/>
      <u/>
      <sz val="11.0"/>
      <color theme="1"/>
      <name val="Calibri"/>
    </font>
    <font>
      <b/>
      <u/>
      <sz val="11.0"/>
      <color theme="1"/>
      <name val="Calibri"/>
    </font>
    <font>
      <b/>
      <u/>
      <sz val="11.0"/>
      <color theme="1"/>
      <name val="Calibri"/>
    </font>
    <font>
      <b/>
      <u/>
      <sz val="11.0"/>
      <color theme="1"/>
      <name val="Calibri"/>
    </font>
    <font>
      <b/>
      <sz val="11.0"/>
      <color rgb="FFC00000"/>
      <name val="Calibri"/>
    </font>
    <font>
      <sz val="11.0"/>
      <color rgb="FF000000"/>
      <name val="Calibri"/>
    </font>
    <font>
      <b/>
      <sz val="11.0"/>
      <color rgb="FF000000"/>
      <name val="Calibri"/>
    </font>
    <font>
      <b/>
      <sz val="13.0"/>
      <color theme="1"/>
      <name val="Calibri"/>
    </font>
    <font>
      <b/>
      <u/>
      <sz val="11.0"/>
      <color theme="1"/>
      <name val="Calibri"/>
    </font>
    <font>
      <b/>
      <sz val="18.0"/>
      <color theme="1"/>
      <name val="Calibri"/>
    </font>
    <font>
      <sz val="11.0"/>
      <color theme="1"/>
      <name val="Arial"/>
    </font>
    <font>
      <b/>
      <sz val="10.0"/>
      <color theme="1"/>
      <name val="Calibri"/>
    </font>
    <font>
      <b/>
      <sz val="11.0"/>
      <color rgb="FF3F3F3F"/>
      <name val="Calibri"/>
    </font>
    <font>
      <sz val="11.0"/>
      <color rgb="FF3F3F3F"/>
      <name val="Calibri"/>
    </font>
    <font>
      <sz val="10.0"/>
      <color theme="1"/>
      <name val="Arial"/>
    </font>
    <font>
      <sz val="10.0"/>
      <color theme="1"/>
      <name val="Calibri"/>
    </font>
    <font>
      <b/>
      <sz val="12.0"/>
      <color theme="0"/>
      <name val="Calibri"/>
    </font>
    <font>
      <sz val="11.0"/>
      <color theme="0"/>
      <name val="Arial"/>
    </font>
    <font>
      <sz val="11.0"/>
      <color theme="0"/>
      <name val="Calibri"/>
    </font>
    <font>
      <b/>
      <sz val="18.0"/>
      <color rgb="FF3F3F3F"/>
      <name val="Calibri"/>
    </font>
    <font>
      <b/>
      <sz val="14.0"/>
      <color theme="1"/>
      <name val="Calibri"/>
    </font>
    <font>
      <b/>
      <sz val="16.0"/>
      <color theme="1"/>
      <name val="Calibri"/>
    </font>
    <font>
      <sz val="14.0"/>
      <color theme="1"/>
      <name val="Calibri"/>
    </font>
    <font>
      <b/>
      <sz val="12.0"/>
      <color rgb="FF222222"/>
      <name val="Arial"/>
    </font>
    <font>
      <sz val="12.0"/>
      <color rgb="FF222222"/>
      <name val="Arial"/>
    </font>
    <font>
      <b/>
      <sz val="8.0"/>
      <color theme="1"/>
      <name val="Calibri"/>
    </font>
  </fonts>
  <fills count="10">
    <fill>
      <patternFill patternType="none"/>
    </fill>
    <fill>
      <patternFill patternType="lightGray"/>
    </fill>
    <fill>
      <patternFill patternType="solid">
        <fgColor rgb="FFDEEAF6"/>
        <bgColor rgb="FFDEEAF6"/>
      </patternFill>
    </fill>
    <fill>
      <patternFill patternType="solid">
        <fgColor theme="0"/>
        <bgColor theme="0"/>
      </patternFill>
    </fill>
    <fill>
      <patternFill patternType="solid">
        <fgColor rgb="FFFBE4D5"/>
        <bgColor rgb="FFFBE4D5"/>
      </patternFill>
    </fill>
    <fill>
      <patternFill patternType="solid">
        <fgColor rgb="FFD8D8D8"/>
        <bgColor rgb="FFD8D8D8"/>
      </patternFill>
    </fill>
    <fill>
      <patternFill patternType="solid">
        <fgColor rgb="FF9CC2E5"/>
        <bgColor rgb="FF9CC2E5"/>
      </patternFill>
    </fill>
    <fill>
      <patternFill patternType="solid">
        <fgColor rgb="FFFFF2CC"/>
        <bgColor rgb="FFFFF2CC"/>
      </patternFill>
    </fill>
    <fill>
      <patternFill patternType="solid">
        <fgColor rgb="FFBFBFBF"/>
        <bgColor rgb="FFBFBFBF"/>
      </patternFill>
    </fill>
    <fill>
      <patternFill patternType="solid">
        <fgColor rgb="FFFFFF00"/>
        <bgColor rgb="FFFFFF00"/>
      </patternFill>
    </fill>
  </fills>
  <borders count="213">
    <border/>
    <border>
      <left/>
      <top/>
      <bottom/>
    </border>
    <border>
      <right/>
      <top/>
      <bottom/>
    </border>
    <border>
      <bottom style="medium">
        <color rgb="FF2E75B5"/>
      </bottom>
    </border>
    <border>
      <left style="medium">
        <color rgb="FF2E75B5"/>
      </left>
      <right style="medium">
        <color rgb="FF2E75B5"/>
      </right>
      <top style="medium">
        <color rgb="FF2E75B5"/>
      </top>
      <bottom style="hair">
        <color rgb="FF2E75B5"/>
      </bottom>
    </border>
    <border>
      <left style="medium">
        <color rgb="FF2E75B5"/>
      </left>
      <right style="medium">
        <color rgb="FF2E75B5"/>
      </right>
      <top style="hair">
        <color rgb="FF2E75B5"/>
      </top>
      <bottom style="hair">
        <color rgb="FF2E75B5"/>
      </bottom>
    </border>
    <border>
      <left style="medium">
        <color rgb="FF2E75B5"/>
      </left>
      <right style="medium">
        <color rgb="FF2E75B5"/>
      </right>
      <top style="hair">
        <color rgb="FF2E75B5"/>
      </top>
      <bottom/>
    </border>
    <border>
      <left style="medium">
        <color rgb="FF2E75B5"/>
      </left>
      <right style="medium">
        <color rgb="FF2E75B5"/>
      </right>
      <top style="hair">
        <color rgb="FF2E75B5"/>
      </top>
      <bottom style="medium">
        <color rgb="FF2E75B5"/>
      </bottom>
    </border>
    <border>
      <right style="medium">
        <color rgb="FF2E75B5"/>
      </right>
      <top style="medium">
        <color rgb="FF2E75B5"/>
      </top>
      <bottom style="hair">
        <color rgb="FF2E75B5"/>
      </bottom>
    </border>
    <border>
      <right style="medium">
        <color rgb="FF2E75B5"/>
      </right>
      <top style="hair">
        <color rgb="FF2E75B5"/>
      </top>
      <bottom style="hair">
        <color rgb="FF2E75B5"/>
      </bottom>
    </border>
    <border>
      <right style="medium">
        <color rgb="FF2E75B5"/>
      </right>
      <top style="hair">
        <color rgb="FF2E75B5"/>
      </top>
    </border>
    <border>
      <right style="medium">
        <color rgb="FF2E75B5"/>
      </right>
      <top style="hair">
        <color rgb="FF2E75B5"/>
      </top>
      <bottom style="medium">
        <color rgb="FF2E75B5"/>
      </bottom>
    </border>
    <border>
      <left style="medium">
        <color rgb="FF2E75B5"/>
      </left>
      <right style="medium">
        <color rgb="FF2E75B5"/>
      </right>
      <top/>
      <bottom style="medium">
        <color rgb="FF2E75B5"/>
      </bottom>
    </border>
    <border>
      <right style="medium">
        <color rgb="FF2E75B5"/>
      </right>
      <bottom style="medium">
        <color rgb="FF2E75B5"/>
      </bottom>
    </border>
    <border>
      <left/>
      <right style="medium">
        <color rgb="FF2E75B5"/>
      </right>
      <top style="medium">
        <color rgb="FF2E75B5"/>
      </top>
      <bottom style="hair">
        <color rgb="FF2E75B5"/>
      </bottom>
    </border>
    <border>
      <left/>
      <top style="medium">
        <color rgb="FF2E75B5"/>
      </top>
      <bottom style="medium">
        <color rgb="FF2E75B5"/>
      </bottom>
    </border>
    <border>
      <right/>
      <top style="medium">
        <color rgb="FF2E75B5"/>
      </top>
      <bottom style="medium">
        <color rgb="FF2E75B5"/>
      </bottom>
    </border>
    <border>
      <left style="medium">
        <color rgb="FF92D050"/>
      </left>
      <top style="medium">
        <color rgb="FF92D050"/>
      </top>
    </border>
    <border>
      <right style="medium">
        <color rgb="FF92D050"/>
      </right>
      <top style="medium">
        <color rgb="FF92D050"/>
      </top>
    </border>
    <border>
      <left style="medium">
        <color rgb="FF92D050"/>
      </left>
    </border>
    <border>
      <right style="medium">
        <color rgb="FF92D050"/>
      </right>
    </border>
    <border>
      <left style="medium">
        <color rgb="FF92D050"/>
      </left>
      <right style="medium">
        <color rgb="FF92D050"/>
      </right>
    </border>
    <border>
      <left style="medium">
        <color rgb="FF92D050"/>
      </left>
      <bottom style="medium">
        <color rgb="FF92D050"/>
      </bottom>
    </border>
    <border>
      <right style="medium">
        <color rgb="FF92D050"/>
      </right>
      <bottom style="medium">
        <color rgb="FF92D050"/>
      </bottom>
    </border>
    <border>
      <left style="hair">
        <color theme="0"/>
      </left>
      <top style="medium">
        <color rgb="FF1D70B8"/>
      </top>
      <bottom style="medium">
        <color rgb="FF1D70B8"/>
      </bottom>
    </border>
    <border>
      <top style="medium">
        <color rgb="FF1D70B8"/>
      </top>
      <bottom style="medium">
        <color rgb="FF1D70B8"/>
      </bottom>
    </border>
    <border>
      <right/>
      <top style="medium">
        <color rgb="FF1D70B8"/>
      </top>
      <bottom style="medium">
        <color rgb="FF1D70B8"/>
      </bottom>
    </border>
    <border>
      <left style="medium">
        <color rgb="FF2E75B5"/>
      </left>
      <top style="medium">
        <color rgb="FF2E75B5"/>
      </top>
      <bottom style="medium">
        <color rgb="FF2E75B5"/>
      </bottom>
    </border>
    <border>
      <left style="medium">
        <color rgb="FF2E75B5"/>
      </left>
      <right style="medium">
        <color rgb="FF2E75B5"/>
      </right>
      <top style="medium">
        <color rgb="FF2E75B5"/>
      </top>
      <bottom style="medium">
        <color rgb="FF2E75B5"/>
      </bottom>
    </border>
    <border>
      <right style="medium">
        <color rgb="FF2E75B5"/>
      </right>
      <top style="medium">
        <color rgb="FF2E75B5"/>
      </top>
      <bottom style="medium">
        <color rgb="FF2E75B5"/>
      </bottom>
    </border>
    <border>
      <left style="medium">
        <color rgb="FF2E75B5"/>
      </left>
      <right/>
      <top/>
      <bottom style="medium">
        <color rgb="FF2E75B5"/>
      </bottom>
    </border>
    <border>
      <top style="medium">
        <color rgb="FF92D050"/>
      </top>
    </border>
    <border>
      <bottom style="medium">
        <color rgb="FF92D050"/>
      </bottom>
    </border>
    <border>
      <top/>
      <bottom/>
    </border>
    <border>
      <top style="medium">
        <color rgb="FF2E75B5"/>
      </top>
      <bottom style="medium">
        <color rgb="FF2E75B5"/>
      </bottom>
    </border>
    <border>
      <left/>
      <right/>
      <top/>
      <bottom/>
    </border>
    <border>
      <left style="medium">
        <color rgb="FF2E75B5"/>
      </left>
      <top style="medium">
        <color rgb="FF2E75B5"/>
      </top>
    </border>
    <border>
      <right/>
      <top style="medium">
        <color rgb="FF2E75B5"/>
      </top>
    </border>
    <border>
      <left style="medium">
        <color rgb="FF1D70B8"/>
      </left>
      <right/>
      <top style="medium">
        <color rgb="FF1D70B8"/>
      </top>
    </border>
    <border>
      <left style="medium">
        <color rgb="FF1D70B8"/>
      </left>
      <right style="hair">
        <color rgb="FF1D70B8"/>
      </right>
      <top style="medium">
        <color rgb="FF1D70B8"/>
      </top>
    </border>
    <border>
      <left style="hair">
        <color rgb="FF1D70B8"/>
      </left>
      <right style="hair">
        <color rgb="FF1D70B8"/>
      </right>
      <top style="medium">
        <color rgb="FF1D70B8"/>
      </top>
    </border>
    <border>
      <left style="hair">
        <color rgb="FF1D70B8"/>
      </left>
      <right style="medium">
        <color rgb="FF1D70B8"/>
      </right>
      <top style="medium">
        <color rgb="FF1D70B8"/>
      </top>
    </border>
    <border>
      <left style="medium">
        <color rgb="FF1D70B8"/>
      </left>
      <top style="medium">
        <color rgb="FF1D70B8"/>
      </top>
      <bottom style="hair">
        <color rgb="FF1D70B8"/>
      </bottom>
    </border>
    <border>
      <right style="medium">
        <color rgb="FF1D70B8"/>
      </right>
      <top style="medium">
        <color rgb="FF1D70B8"/>
      </top>
      <bottom style="hair">
        <color rgb="FF1D70B8"/>
      </bottom>
    </border>
    <border>
      <left/>
      <top style="medium">
        <color rgb="FF1D70B8"/>
      </top>
      <bottom style="hair">
        <color rgb="FF1D70B8"/>
      </bottom>
    </border>
    <border>
      <right/>
      <top style="medium">
        <color rgb="FF1D70B8"/>
      </top>
      <bottom style="hair">
        <color rgb="FF1D70B8"/>
      </bottom>
    </border>
    <border>
      <left style="medium">
        <color rgb="FF1D70B8"/>
      </left>
      <right style="medium">
        <color rgb="FF1D70B8"/>
      </right>
      <top style="medium">
        <color rgb="FF1D70B8"/>
      </top>
    </border>
    <border>
      <left style="medium">
        <color rgb="FF2E75B5"/>
      </left>
      <bottom style="medium">
        <color rgb="FF2E75B5"/>
      </bottom>
    </border>
    <border>
      <right/>
      <bottom style="medium">
        <color rgb="FF2E75B5"/>
      </bottom>
    </border>
    <border>
      <left style="medium">
        <color rgb="FF1D70B8"/>
      </left>
      <right/>
      <bottom/>
    </border>
    <border>
      <left style="medium">
        <color rgb="FF1D70B8"/>
      </left>
      <right style="hair">
        <color rgb="FF1D70B8"/>
      </right>
      <bottom/>
    </border>
    <border>
      <left style="hair">
        <color rgb="FF1D70B8"/>
      </left>
      <right style="hair">
        <color rgb="FF1D70B8"/>
      </right>
      <bottom/>
    </border>
    <border>
      <left style="hair">
        <color rgb="FF1D70B8"/>
      </left>
      <right style="medium">
        <color rgb="FF1D70B8"/>
      </right>
      <bottom/>
    </border>
    <border>
      <left style="medium">
        <color rgb="FF1D70B8"/>
      </left>
      <right style="hair">
        <color rgb="FF1D70B8"/>
      </right>
      <top style="hair">
        <color rgb="FF1D70B8"/>
      </top>
      <bottom/>
    </border>
    <border>
      <left style="hair">
        <color rgb="FF1D70B8"/>
      </left>
      <right style="medium">
        <color rgb="FF1D70B8"/>
      </right>
      <top style="hair">
        <color rgb="FF1D70B8"/>
      </top>
      <bottom/>
    </border>
    <border>
      <left/>
      <right style="hair">
        <color rgb="FF1D70B8"/>
      </right>
      <top style="hair">
        <color rgb="FF1D70B8"/>
      </top>
      <bottom/>
    </border>
    <border>
      <left style="hair">
        <color rgb="FF1D70B8"/>
      </left>
      <right/>
      <top style="hair">
        <color rgb="FF1D70B8"/>
      </top>
      <bottom/>
    </border>
    <border>
      <left style="medium">
        <color rgb="FF1D70B8"/>
      </left>
      <right style="medium">
        <color rgb="FF1D70B8"/>
      </right>
      <bottom/>
    </border>
    <border>
      <left style="medium">
        <color rgb="FF1D70B8"/>
      </left>
      <right style="medium">
        <color rgb="FF1D70B8"/>
      </right>
      <bottom style="medium">
        <color rgb="FF2E75B5"/>
      </bottom>
    </border>
    <border>
      <left style="medium">
        <color rgb="FF2E75B5"/>
      </left>
      <right style="thin">
        <color rgb="FF2E75B5"/>
      </right>
      <top style="medium">
        <color rgb="FF2E75B5"/>
      </top>
      <bottom style="medium">
        <color rgb="FF2E75B5"/>
      </bottom>
    </border>
    <border>
      <left style="thin">
        <color rgb="FF2E75B5"/>
      </left>
      <right style="thin">
        <color rgb="FF2E75B5"/>
      </right>
      <top style="medium">
        <color rgb="FF2E75B5"/>
      </top>
      <bottom style="medium">
        <color rgb="FF2E75B5"/>
      </bottom>
    </border>
    <border>
      <left style="medium">
        <color rgb="FF2E75B5"/>
      </left>
      <top style="medium">
        <color rgb="FF2E75B5"/>
      </top>
      <bottom style="hair">
        <color rgb="FF2E75B5"/>
      </bottom>
    </border>
    <border>
      <left style="medium">
        <color rgb="FF2E75B5"/>
      </left>
      <top style="medium">
        <color rgb="FF2E75B5"/>
      </top>
      <bottom style="hair">
        <color rgb="FF1D70B8"/>
      </bottom>
    </border>
    <border>
      <left style="medium">
        <color rgb="FF2E75B5"/>
      </left>
      <right style="hair">
        <color rgb="FF1D70B8"/>
      </right>
      <top style="medium">
        <color rgb="FF2E75B5"/>
      </top>
      <bottom style="hair">
        <color rgb="FF2E75B5"/>
      </bottom>
    </border>
    <border>
      <left style="hair">
        <color rgb="FF1D70B8"/>
      </left>
      <right style="hair">
        <color rgb="FF1D70B8"/>
      </right>
      <top style="medium">
        <color rgb="FF2E75B5"/>
      </top>
      <bottom style="hair">
        <color rgb="FF2E75B5"/>
      </bottom>
    </border>
    <border>
      <left style="hair">
        <color rgb="FF1D70B8"/>
      </left>
      <right style="medium">
        <color rgb="FF2E75B5"/>
      </right>
      <top style="medium">
        <color rgb="FF2E75B5"/>
      </top>
      <bottom style="hair">
        <color rgb="FF2E75B5"/>
      </bottom>
    </border>
    <border>
      <left style="medium">
        <color rgb="FF2E75B5"/>
      </left>
      <right style="hair">
        <color rgb="FF2E75B5"/>
      </right>
      <top style="medium">
        <color rgb="FF2E75B5"/>
      </top>
      <bottom style="hair">
        <color rgb="FF2E75B5"/>
      </bottom>
    </border>
    <border>
      <left style="hair">
        <color rgb="FF2E75B5"/>
      </left>
      <right style="medium">
        <color rgb="FF2E75B5"/>
      </right>
      <top style="medium">
        <color rgb="FF2E75B5"/>
      </top>
      <bottom style="hair">
        <color rgb="FF2E75B5"/>
      </bottom>
    </border>
    <border>
      <right style="hair">
        <color rgb="FF1D70B8"/>
      </right>
      <top style="medium">
        <color rgb="FF2E75B5"/>
      </top>
      <bottom style="hair">
        <color rgb="FF1D70B8"/>
      </bottom>
    </border>
    <border>
      <left style="hair">
        <color rgb="FF1D70B8"/>
      </left>
      <right/>
      <top style="medium">
        <color rgb="FF2E75B5"/>
      </top>
      <bottom style="hair">
        <color rgb="FF1D70B8"/>
      </bottom>
    </border>
    <border>
      <left style="medium">
        <color rgb="FF1D70B8"/>
      </left>
      <right style="medium">
        <color rgb="FF1D70B8"/>
      </right>
      <top style="medium">
        <color rgb="FF2E75B5"/>
      </top>
      <bottom style="hair">
        <color rgb="FF1D70B8"/>
      </bottom>
    </border>
    <border>
      <right style="medium">
        <color rgb="FF2E75B5"/>
      </right>
      <top style="medium">
        <color rgb="FF2E75B5"/>
      </top>
      <bottom style="hair">
        <color rgb="FF1D70B8"/>
      </bottom>
    </border>
    <border>
      <left style="medium">
        <color rgb="FF2E75B5"/>
      </left>
      <top style="hair">
        <color rgb="FF2E75B5"/>
      </top>
      <bottom style="hair">
        <color rgb="FF2E75B5"/>
      </bottom>
    </border>
    <border>
      <left style="medium">
        <color rgb="FF2E75B5"/>
      </left>
      <top style="hair">
        <color rgb="FF1D70B8"/>
      </top>
      <bottom style="hair">
        <color rgb="FF1D70B8"/>
      </bottom>
    </border>
    <border>
      <left style="medium">
        <color rgb="FF2E75B5"/>
      </left>
      <right style="hair">
        <color rgb="FF1D70B8"/>
      </right>
      <top style="hair">
        <color rgb="FF2E75B5"/>
      </top>
      <bottom style="hair">
        <color rgb="FF2E75B5"/>
      </bottom>
    </border>
    <border>
      <left style="hair">
        <color rgb="FF1D70B8"/>
      </left>
      <right style="hair">
        <color rgb="FF1D70B8"/>
      </right>
      <top style="hair">
        <color rgb="FF2E75B5"/>
      </top>
      <bottom style="hair">
        <color rgb="FF2E75B5"/>
      </bottom>
    </border>
    <border>
      <left style="hair">
        <color rgb="FF1D70B8"/>
      </left>
      <right style="medium">
        <color rgb="FF2E75B5"/>
      </right>
      <top style="hair">
        <color rgb="FF2E75B5"/>
      </top>
      <bottom style="hair">
        <color rgb="FF2E75B5"/>
      </bottom>
    </border>
    <border>
      <left style="medium">
        <color rgb="FF2E75B5"/>
      </left>
      <right style="hair">
        <color rgb="FF2E75B5"/>
      </right>
      <top style="hair">
        <color rgb="FF2E75B5"/>
      </top>
      <bottom style="hair">
        <color rgb="FF2E75B5"/>
      </bottom>
    </border>
    <border>
      <left style="hair">
        <color rgb="FF2E75B5"/>
      </left>
      <right style="medium">
        <color rgb="FF2E75B5"/>
      </right>
      <top style="hair">
        <color rgb="FF2E75B5"/>
      </top>
      <bottom style="hair">
        <color rgb="FF2E75B5"/>
      </bottom>
    </border>
    <border>
      <right style="hair">
        <color rgb="FF1D70B8"/>
      </right>
      <top style="hair">
        <color rgb="FF1D70B8"/>
      </top>
      <bottom style="hair">
        <color rgb="FF1D70B8"/>
      </bottom>
    </border>
    <border>
      <left style="hair">
        <color rgb="FF1D70B8"/>
      </left>
      <right/>
      <top style="hair">
        <color rgb="FF1D70B8"/>
      </top>
      <bottom style="hair">
        <color rgb="FF1D70B8"/>
      </bottom>
    </border>
    <border>
      <left style="medium">
        <color rgb="FF1D70B8"/>
      </left>
      <right style="medium">
        <color rgb="FF1D70B8"/>
      </right>
      <top style="hair">
        <color rgb="FF1D70B8"/>
      </top>
      <bottom style="hair">
        <color rgb="FF1D70B8"/>
      </bottom>
    </border>
    <border>
      <right style="medium">
        <color rgb="FF2E75B5"/>
      </right>
      <top style="hair">
        <color rgb="FF1D70B8"/>
      </top>
      <bottom style="hair">
        <color rgb="FF1D70B8"/>
      </bottom>
    </border>
    <border>
      <left style="medium">
        <color rgb="FF1D70B8"/>
      </left>
      <right style="hair">
        <color rgb="FF1D70B8"/>
      </right>
      <top style="hair">
        <color rgb="FF1D70B8"/>
      </top>
      <bottom style="hair">
        <color rgb="FF1D70B8"/>
      </bottom>
    </border>
    <border>
      <left style="medium">
        <color rgb="FF2E75B5"/>
      </left>
      <top style="hair">
        <color rgb="FF2E75B5"/>
      </top>
    </border>
    <border>
      <left style="medium">
        <color rgb="FF2E75B5"/>
      </left>
      <top style="hair">
        <color rgb="FF1D70B8"/>
      </top>
    </border>
    <border>
      <left style="medium">
        <color rgb="FF2E75B5"/>
      </left>
      <right style="hair">
        <color rgb="FF1D70B8"/>
      </right>
      <top style="hair">
        <color rgb="FF2E75B5"/>
      </top>
      <bottom/>
    </border>
    <border>
      <left style="hair">
        <color rgb="FF1D70B8"/>
      </left>
      <right style="hair">
        <color rgb="FF1D70B8"/>
      </right>
      <top style="hair">
        <color rgb="FF2E75B5"/>
      </top>
      <bottom/>
    </border>
    <border>
      <left style="hair">
        <color rgb="FF1D70B8"/>
      </left>
      <right style="medium">
        <color rgb="FF2E75B5"/>
      </right>
      <top style="hair">
        <color rgb="FF2E75B5"/>
      </top>
      <bottom/>
    </border>
    <border>
      <left style="medium">
        <color rgb="FF1D70B8"/>
      </left>
      <right style="hair">
        <color rgb="FF1D70B8"/>
      </right>
      <top style="hair">
        <color rgb="FF1D70B8"/>
      </top>
    </border>
    <border>
      <right style="hair">
        <color rgb="FF1D70B8"/>
      </right>
      <top style="hair">
        <color rgb="FF1D70B8"/>
      </top>
    </border>
    <border>
      <left style="medium">
        <color rgb="FF1D70B8"/>
      </left>
      <right style="medium">
        <color rgb="FF1D70B8"/>
      </right>
      <top style="hair">
        <color rgb="FF1D70B8"/>
      </top>
      <bottom/>
    </border>
    <border>
      <right style="medium">
        <color rgb="FF2E75B5"/>
      </right>
      <top style="hair">
        <color rgb="FF1D70B8"/>
      </top>
      <bottom style="medium">
        <color rgb="FF2E75B5"/>
      </bottom>
    </border>
    <border>
      <top style="medium">
        <color rgb="FF2E75B5"/>
      </top>
    </border>
    <border>
      <left/>
      <right style="medium">
        <color rgb="FF2E75B5"/>
      </right>
      <top style="medium">
        <color rgb="FF2E75B5"/>
      </top>
      <bottom style="medium">
        <color rgb="FF2E75B5"/>
      </bottom>
    </border>
    <border>
      <left/>
      <right/>
      <top/>
      <bottom style="thin">
        <color theme="0"/>
      </bottom>
    </border>
    <border>
      <left style="medium">
        <color rgb="FF1D70B8"/>
      </left>
      <top style="medium">
        <color rgb="FF1D70B8"/>
      </top>
    </border>
    <border>
      <top style="medium">
        <color rgb="FF1D70B8"/>
      </top>
    </border>
    <border>
      <right style="medium">
        <color rgb="FF1D70B8"/>
      </right>
      <top style="medium">
        <color rgb="FF1D70B8"/>
      </top>
    </border>
    <border>
      <left style="medium">
        <color rgb="FF1D70B8"/>
      </left>
      <right style="hair">
        <color rgb="FF1D70B8"/>
      </right>
      <bottom style="medium">
        <color rgb="FF2E75B5"/>
      </bottom>
    </border>
    <border>
      <left style="hair">
        <color rgb="FF1D70B8"/>
      </left>
      <right style="hair">
        <color rgb="FF1D70B8"/>
      </right>
      <bottom style="medium">
        <color rgb="FF2E75B5"/>
      </bottom>
    </border>
    <border>
      <left style="hair">
        <color rgb="FF1D70B8"/>
      </left>
      <right style="medium">
        <color rgb="FF1D70B8"/>
      </right>
      <bottom style="medium">
        <color rgb="FF2E75B5"/>
      </bottom>
    </border>
    <border>
      <left style="medium">
        <color rgb="FF1D70B8"/>
      </left>
      <bottom style="medium">
        <color rgb="FF1D70B8"/>
      </bottom>
    </border>
    <border>
      <bottom style="medium">
        <color rgb="FF1D70B8"/>
      </bottom>
    </border>
    <border>
      <right style="medium">
        <color rgb="FF1D70B8"/>
      </right>
      <bottom style="medium">
        <color rgb="FF1D70B8"/>
      </bottom>
    </border>
    <border>
      <left style="medium">
        <color rgb="FF2E75B5"/>
      </left>
      <right style="medium">
        <color rgb="FF2E75B5"/>
      </right>
      <top style="medium">
        <color rgb="FF2E75B5"/>
      </top>
    </border>
    <border>
      <right style="hair">
        <color rgb="FF2E75B5"/>
      </right>
      <top style="medium">
        <color rgb="FF2E75B5"/>
      </top>
      <bottom style="hair">
        <color rgb="FF2E75B5"/>
      </bottom>
    </border>
    <border>
      <left style="hair">
        <color rgb="FF2E75B5"/>
      </left>
      <right/>
      <top style="medium">
        <color rgb="FF2E75B5"/>
      </top>
      <bottom style="hair">
        <color rgb="FF2E75B5"/>
      </bottom>
    </border>
    <border>
      <left style="medium">
        <color rgb="FF2E75B5"/>
      </left>
      <right style="medium">
        <color rgb="FF1D70B8"/>
      </right>
      <top style="medium">
        <color rgb="FF2E75B5"/>
      </top>
      <bottom style="hair">
        <color rgb="FF1D70B8"/>
      </bottom>
    </border>
    <border>
      <top style="medium">
        <color rgb="FF1D70B8"/>
      </top>
      <bottom style="hair">
        <color rgb="FF1D70B8"/>
      </bottom>
    </border>
    <border>
      <left style="medium">
        <color rgb="FF2E75B5"/>
      </left>
      <right style="medium">
        <color rgb="FF2E75B5"/>
      </right>
    </border>
    <border>
      <right style="hair">
        <color rgb="FF2E75B5"/>
      </right>
      <top style="hair">
        <color rgb="FF2E75B5"/>
      </top>
      <bottom style="hair">
        <color rgb="FF2E75B5"/>
      </bottom>
    </border>
    <border>
      <left style="hair">
        <color rgb="FF2E75B5"/>
      </left>
      <right/>
      <top style="hair">
        <color rgb="FF2E75B5"/>
      </top>
      <bottom style="hair">
        <color rgb="FF2E75B5"/>
      </bottom>
    </border>
    <border>
      <left style="medium">
        <color rgb="FF2E75B5"/>
      </left>
      <right style="medium">
        <color rgb="FF1D70B8"/>
      </right>
      <top style="hair">
        <color rgb="FF1D70B8"/>
      </top>
      <bottom style="hair">
        <color rgb="FF1D70B8"/>
      </bottom>
    </border>
    <border>
      <left style="medium">
        <color rgb="FF1D70B8"/>
      </left>
      <top style="hair">
        <color rgb="FF1D70B8"/>
      </top>
      <bottom style="hair">
        <color rgb="FF1D70B8"/>
      </bottom>
    </border>
    <border>
      <top style="hair">
        <color rgb="FF1D70B8"/>
      </top>
      <bottom style="hair">
        <color rgb="FF1D70B8"/>
      </bottom>
    </border>
    <border>
      <right style="medium">
        <color rgb="FF1D70B8"/>
      </right>
      <top style="hair">
        <color rgb="FF1D70B8"/>
      </top>
      <bottom style="hair">
        <color rgb="FF1D70B8"/>
      </bottom>
    </border>
    <border>
      <left style="medium">
        <color rgb="FF2E75B5"/>
      </left>
      <right style="medium">
        <color rgb="FF2E75B5"/>
      </right>
      <bottom style="medium">
        <color rgb="FF2E75B5"/>
      </bottom>
    </border>
    <border>
      <left style="medium">
        <color rgb="FF2E75B5"/>
      </left>
      <right style="hair">
        <color rgb="FF1D70B8"/>
      </right>
      <top style="hair">
        <color rgb="FF2E75B5"/>
      </top>
      <bottom style="medium">
        <color rgb="FF2E75B5"/>
      </bottom>
    </border>
    <border>
      <left style="hair">
        <color rgb="FF1D70B8"/>
      </left>
      <right style="hair">
        <color rgb="FF1D70B8"/>
      </right>
      <top style="hair">
        <color rgb="FF2E75B5"/>
      </top>
      <bottom style="medium">
        <color rgb="FF2E75B5"/>
      </bottom>
    </border>
    <border>
      <left style="hair">
        <color rgb="FF1D70B8"/>
      </left>
      <right style="medium">
        <color rgb="FF2E75B5"/>
      </right>
      <top style="hair">
        <color rgb="FF2E75B5"/>
      </top>
      <bottom style="medium">
        <color rgb="FF2E75B5"/>
      </bottom>
    </border>
    <border>
      <left style="medium">
        <color rgb="FF2E75B5"/>
      </left>
      <right style="medium">
        <color rgb="FF1D70B8"/>
      </right>
      <top style="hair">
        <color rgb="FF1D70B8"/>
      </top>
      <bottom style="medium">
        <color rgb="FF2E75B5"/>
      </bottom>
    </border>
    <border>
      <left style="medium">
        <color rgb="FF1D70B8"/>
      </left>
      <top style="hair">
        <color rgb="FF1D70B8"/>
      </top>
      <bottom style="medium">
        <color rgb="FF1D70B8"/>
      </bottom>
    </border>
    <border>
      <top style="hair">
        <color rgb="FF1D70B8"/>
      </top>
      <bottom style="medium">
        <color rgb="FF1D70B8"/>
      </bottom>
    </border>
    <border>
      <right style="medium">
        <color rgb="FF1D70B8"/>
      </right>
      <top style="hair">
        <color rgb="FF1D70B8"/>
      </top>
      <bottom style="medium">
        <color rgb="FF1D70B8"/>
      </bottom>
    </border>
    <border>
      <left style="medium">
        <color rgb="FF1D70B8"/>
      </left>
      <bottom/>
    </border>
    <border>
      <bottom/>
    </border>
    <border>
      <right style="medium">
        <color rgb="FF1D70B8"/>
      </right>
      <bottom/>
    </border>
    <border>
      <left style="medium">
        <color rgb="FF1D70B8"/>
      </left>
      <right style="medium">
        <color rgb="FF2E75B5"/>
      </right>
      <top style="medium">
        <color rgb="FF1D70B8"/>
      </top>
      <bottom style="medium">
        <color rgb="FF1D70B8"/>
      </bottom>
    </border>
    <border>
      <left style="medium">
        <color rgb="FF2E75B5"/>
      </left>
      <right style="medium">
        <color rgb="FF2E75B5"/>
      </right>
      <top style="medium">
        <color rgb="FF2E75B5"/>
      </top>
      <bottom/>
    </border>
    <border>
      <left/>
      <right style="medium">
        <color rgb="FF2E75B5"/>
      </right>
      <top style="medium">
        <color rgb="FF1D70B8"/>
      </top>
      <bottom/>
    </border>
    <border>
      <left style="medium">
        <color rgb="FF2E75B5"/>
      </left>
      <right style="medium">
        <color rgb="FF1D70B8"/>
      </right>
      <top style="medium">
        <color rgb="FF2E75B5"/>
      </top>
      <bottom/>
    </border>
    <border>
      <left style="hair">
        <color rgb="FF1D70B8"/>
      </left>
      <right style="hair">
        <color rgb="FF1D70B8"/>
      </right>
      <top style="medium">
        <color rgb="FF1D70B8"/>
      </top>
      <bottom style="hair">
        <color rgb="FF1D70B8"/>
      </bottom>
    </border>
    <border>
      <left style="hair">
        <color rgb="FF1D70B8"/>
      </left>
      <top style="medium">
        <color rgb="FF2E75B5"/>
      </top>
    </border>
    <border>
      <right style="hair">
        <color rgb="FF1D70B8"/>
      </right>
      <top style="medium">
        <color rgb="FF2E75B5"/>
      </top>
    </border>
    <border>
      <left style="hair">
        <color rgb="FF1D70B8"/>
      </left>
      <right style="medium">
        <color rgb="FF1D70B8"/>
      </right>
      <top style="medium">
        <color rgb="FF1D70B8"/>
      </top>
      <bottom style="hair">
        <color rgb="FF1D70B8"/>
      </bottom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hair">
        <color rgb="FF1D70B8"/>
      </left>
      <right style="hair">
        <color rgb="FF1D70B8"/>
      </right>
      <top style="hair">
        <color rgb="FF1D70B8"/>
      </top>
      <bottom style="hair">
        <color rgb="FF1D70B8"/>
      </bottom>
    </border>
    <border>
      <left style="hair">
        <color rgb="FF1D70B8"/>
      </left>
      <top style="hair">
        <color rgb="FF1D70B8"/>
      </top>
      <bottom style="hair">
        <color rgb="FF1D70B8"/>
      </bottom>
    </border>
    <border>
      <left style="hair">
        <color rgb="FF1D70B8"/>
      </left>
      <right style="medium">
        <color rgb="FF1D70B8"/>
      </right>
      <top style="hair">
        <color rgb="FF1D70B8"/>
      </top>
      <bottom style="hair">
        <color rgb="FF1D70B8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medium">
        <color rgb="FFCC0000"/>
      </left>
      <right style="medium">
        <color rgb="FFCC0000"/>
      </right>
      <top style="medium">
        <color rgb="FFCC0000"/>
      </top>
      <bottom style="medium">
        <color rgb="FFCC0000"/>
      </bottom>
    </border>
    <border>
      <left style="medium">
        <color rgb="FF3D85C6"/>
      </left>
      <right style="medium">
        <color rgb="FF3D85C6"/>
      </right>
      <top style="medium">
        <color rgb="FF3D85C6"/>
      </top>
      <bottom style="medium">
        <color rgb="FF3D85C6"/>
      </bottom>
    </border>
    <border>
      <left style="medium">
        <color rgb="FFFFD965"/>
      </left>
      <top style="medium">
        <color rgb="FFFFD965"/>
      </top>
    </border>
    <border>
      <top style="medium">
        <color rgb="FFFFD965"/>
      </top>
    </border>
    <border>
      <right style="medium">
        <color rgb="FFFFD965"/>
      </right>
      <top style="medium">
        <color rgb="FFFFD965"/>
      </top>
    </border>
    <border>
      <left style="medium">
        <color rgb="FFFFD965"/>
      </left>
    </border>
    <border>
      <right style="medium">
        <color rgb="FFFFD965"/>
      </right>
    </border>
    <border>
      <left style="medium">
        <color rgb="FFFFD965"/>
      </left>
      <bottom style="medium">
        <color rgb="FFFFD965"/>
      </bottom>
    </border>
    <border>
      <bottom style="medium">
        <color rgb="FFFFD965"/>
      </bottom>
    </border>
    <border>
      <right style="medium">
        <color rgb="FFFFD965"/>
      </right>
      <bottom style="medium">
        <color rgb="FFFFD965"/>
      </bottom>
    </border>
    <border>
      <left style="hair">
        <color rgb="FF1D70B8"/>
      </left>
      <right style="hair">
        <color rgb="FF1D70B8"/>
      </right>
      <top style="hair">
        <color rgb="FF1D70B8"/>
      </top>
      <bottom style="medium">
        <color rgb="FF1D70B8"/>
      </bottom>
    </border>
    <border>
      <left style="hair">
        <color rgb="FF1D70B8"/>
      </left>
      <top style="hair">
        <color rgb="FF1D70B8"/>
      </top>
      <bottom style="medium">
        <color rgb="FF1D70B8"/>
      </bottom>
    </border>
    <border>
      <right style="hair">
        <color rgb="FF1D70B8"/>
      </right>
      <top style="hair">
        <color rgb="FF1D70B8"/>
      </top>
      <bottom style="medium">
        <color rgb="FF1D70B8"/>
      </bottom>
    </border>
    <border>
      <left style="hair">
        <color rgb="FF1D70B8"/>
      </left>
      <right style="medium">
        <color rgb="FF1D70B8"/>
      </right>
      <top style="hair">
        <color rgb="FF1D70B8"/>
      </top>
      <bottom style="medium">
        <color rgb="FF1D70B8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2E75B5"/>
      </left>
      <right style="hair">
        <color rgb="FF1D70B8"/>
      </right>
      <top style="medium">
        <color rgb="FF2E75B5"/>
      </top>
      <bottom style="hair">
        <color rgb="FF1D70B8"/>
      </bottom>
    </border>
    <border>
      <left style="hair">
        <color rgb="FF1D70B8"/>
      </left>
      <right style="hair">
        <color rgb="FF1D70B8"/>
      </right>
      <top style="medium">
        <color rgb="FF2E75B5"/>
      </top>
      <bottom style="hair">
        <color rgb="FF1D70B8"/>
      </bottom>
    </border>
    <border>
      <left style="hair">
        <color rgb="FF1D70B8"/>
      </left>
      <right style="medium">
        <color rgb="FF2E75B5"/>
      </right>
      <top style="medium">
        <color rgb="FF2E75B5"/>
      </top>
      <bottom style="hair">
        <color rgb="FF1D70B8"/>
      </bottom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2E75B5"/>
      </left>
      <right style="hair">
        <color rgb="FF1D70B8"/>
      </right>
      <top style="hair">
        <color rgb="FF1D70B8"/>
      </top>
      <bottom style="hair">
        <color rgb="FF1D70B8"/>
      </bottom>
    </border>
    <border>
      <left style="hair">
        <color rgb="FF1D70B8"/>
      </left>
      <right style="medium">
        <color rgb="FF2E75B5"/>
      </right>
      <top style="hair">
        <color rgb="FF1D70B8"/>
      </top>
      <bottom style="hair">
        <color rgb="FF1D70B8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/>
    </border>
    <border>
      <left style="medium">
        <color rgb="FF000000"/>
      </left>
      <right style="medium">
        <color rgb="FF000000"/>
      </right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2E75B5"/>
      </left>
      <top style="hair">
        <color rgb="FF1D70B8"/>
      </top>
      <bottom style="medium">
        <color rgb="FF2E75B5"/>
      </bottom>
    </border>
    <border>
      <left style="medium">
        <color rgb="FF2E75B5"/>
      </left>
      <right style="hair">
        <color rgb="FF1D70B8"/>
      </right>
      <top style="hair">
        <color rgb="FF1D70B8"/>
      </top>
      <bottom style="medium">
        <color rgb="FF2E75B5"/>
      </bottom>
    </border>
    <border>
      <left style="hair">
        <color rgb="FF1D70B8"/>
      </left>
      <right style="hair">
        <color rgb="FF1D70B8"/>
      </right>
      <top style="hair">
        <color rgb="FF1D70B8"/>
      </top>
      <bottom style="medium">
        <color rgb="FF2E75B5"/>
      </bottom>
    </border>
    <border>
      <left style="hair">
        <color rgb="FF1D70B8"/>
      </left>
      <right style="medium">
        <color rgb="FF2E75B5"/>
      </right>
      <top style="hair">
        <color rgb="FF1D70B8"/>
      </top>
      <bottom style="medium">
        <color rgb="FF2E75B5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2E75B5"/>
      </left>
      <top style="hair">
        <color rgb="FF2E75B5"/>
      </top>
      <bottom style="medium">
        <color rgb="FF2E75B5"/>
      </bottom>
    </border>
    <border>
      <left style="medium">
        <color rgb="FF2E75B5"/>
      </left>
      <right style="hair">
        <color rgb="FF2E75B5"/>
      </right>
      <top style="hair">
        <color rgb="FF2E75B5"/>
      </top>
      <bottom style="medium">
        <color rgb="FF2E75B5"/>
      </bottom>
    </border>
    <border>
      <left style="hair">
        <color rgb="FF2E75B5"/>
      </left>
      <right style="hair">
        <color rgb="FF2E75B5"/>
      </right>
      <top style="hair">
        <color rgb="FF2E75B5"/>
      </top>
      <bottom style="medium">
        <color rgb="FF2E75B5"/>
      </bottom>
    </border>
    <border>
      <left style="hair">
        <color rgb="FF2E75B5"/>
      </left>
      <right style="medium">
        <color rgb="FF2E75B5"/>
      </right>
      <top style="hair">
        <color rgb="FF2E75B5"/>
      </top>
      <bottom style="medium">
        <color rgb="FF2E75B5"/>
      </bottom>
    </border>
    <border>
      <left style="hair">
        <color rgb="FF2E75B5"/>
      </left>
      <right style="hair">
        <color rgb="FF2E75B5"/>
      </right>
      <top style="hair">
        <color rgb="FF2E75B5"/>
      </top>
      <bottom style="hair">
        <color rgb="FF2E75B5"/>
      </bottom>
    </border>
    <border>
      <left style="hair">
        <color rgb="FF2E75B5"/>
      </left>
      <right style="hair">
        <color rgb="FF2E75B5"/>
      </right>
      <top style="medium">
        <color rgb="FF2E75B5"/>
      </top>
      <bottom style="hair">
        <color rgb="FF2E75B5"/>
      </bottom>
    </border>
    <border>
      <left style="medium">
        <color rgb="FF2E75B5"/>
      </left>
      <right style="thin">
        <color rgb="FF2E75B5"/>
      </right>
      <top style="medium">
        <color rgb="FF2E75B5"/>
      </top>
      <bottom style="thin">
        <color rgb="FF2E75B5"/>
      </bottom>
    </border>
    <border>
      <left style="thin">
        <color rgb="FF2E75B5"/>
      </left>
      <right style="thin">
        <color rgb="FF2E75B5"/>
      </right>
      <top style="medium">
        <color rgb="FF2E75B5"/>
      </top>
      <bottom style="thin">
        <color rgb="FF2E75B5"/>
      </bottom>
    </border>
    <border>
      <left style="thin">
        <color rgb="FF2E75B5"/>
      </left>
      <right style="medium">
        <color rgb="FF2E75B5"/>
      </right>
      <top style="medium">
        <color rgb="FF2E75B5"/>
      </top>
      <bottom style="thin">
        <color rgb="FF2E75B5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2E75B5"/>
      </left>
      <right style="thin">
        <color rgb="FF2E75B5"/>
      </right>
      <top style="thin">
        <color rgb="FF2E75B5"/>
      </top>
      <bottom style="thin">
        <color rgb="FF2E75B5"/>
      </bottom>
    </border>
    <border>
      <left style="thin">
        <color rgb="FF2E75B5"/>
      </left>
      <right style="thin">
        <color rgb="FF2E75B5"/>
      </right>
      <top style="thin">
        <color rgb="FF2E75B5"/>
      </top>
      <bottom style="thin">
        <color rgb="FF2E75B5"/>
      </bottom>
    </border>
    <border>
      <left style="thin">
        <color rgb="FF2E75B5"/>
      </left>
      <right style="medium">
        <color rgb="FF2E75B5"/>
      </right>
      <top style="thin">
        <color rgb="FF2E75B5"/>
      </top>
      <bottom style="thin">
        <color rgb="FF2E75B5"/>
      </bottom>
    </border>
    <border>
      <left style="medium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/>
      <top style="medium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left style="medium">
        <color rgb="FF2E75B5"/>
      </left>
      <right style="thin">
        <color rgb="FF2E75B5"/>
      </right>
      <top style="thin">
        <color rgb="FF2E75B5"/>
      </top>
      <bottom style="medium">
        <color rgb="FF2E75B5"/>
      </bottom>
    </border>
    <border>
      <left style="thin">
        <color rgb="FF2E75B5"/>
      </left>
      <right style="thin">
        <color rgb="FF2E75B5"/>
      </right>
      <top style="thin">
        <color rgb="FF2E75B5"/>
      </top>
      <bottom style="medium">
        <color rgb="FF2E75B5"/>
      </bottom>
    </border>
  </borders>
  <cellStyleXfs count="1">
    <xf borderId="0" fillId="0" fontId="0" numFmtId="0" applyAlignment="1" applyFont="1"/>
  </cellStyleXfs>
  <cellXfs count="314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left" vertical="top"/>
    </xf>
    <xf borderId="0" fillId="0" fontId="2" numFmtId="0" xfId="0" applyFont="1"/>
    <xf borderId="1" fillId="2" fontId="3" numFmtId="0" xfId="0" applyAlignment="1" applyBorder="1" applyFill="1" applyFont="1">
      <alignment horizontal="center"/>
    </xf>
    <xf borderId="2" fillId="0" fontId="4" numFmtId="0" xfId="0" applyBorder="1" applyFont="1"/>
    <xf borderId="1" fillId="2" fontId="5" numFmtId="0" xfId="0" applyAlignment="1" applyBorder="1" applyFont="1">
      <alignment horizontal="center" readingOrder="0"/>
    </xf>
    <xf borderId="3" fillId="0" fontId="6" numFmtId="0" xfId="0" applyAlignment="1" applyBorder="1" applyFont="1">
      <alignment horizontal="center" vertical="center"/>
    </xf>
    <xf borderId="3" fillId="0" fontId="4" numFmtId="0" xfId="0" applyBorder="1" applyFont="1"/>
    <xf borderId="4" fillId="2" fontId="7" numFmtId="0" xfId="0" applyAlignment="1" applyBorder="1" applyFont="1">
      <alignment horizontal="center" vertical="center"/>
    </xf>
    <xf borderId="4" fillId="2" fontId="8" numFmtId="0" xfId="0" applyAlignment="1" applyBorder="1" applyFont="1">
      <alignment horizontal="center" vertical="center"/>
    </xf>
    <xf borderId="5" fillId="2" fontId="9" numFmtId="0" xfId="0" applyAlignment="1" applyBorder="1" applyFont="1">
      <alignment horizontal="center" vertical="center"/>
    </xf>
    <xf borderId="5" fillId="2" fontId="8" numFmtId="0" xfId="0" applyAlignment="1" applyBorder="1" applyFont="1">
      <alignment horizontal="center" readingOrder="0" vertical="center"/>
    </xf>
    <xf borderId="5" fillId="0" fontId="2" numFmtId="0" xfId="0" applyBorder="1" applyFont="1"/>
    <xf borderId="6" fillId="2" fontId="10" numFmtId="0" xfId="0" applyAlignment="1" applyBorder="1" applyFont="1">
      <alignment horizontal="center" vertical="center"/>
    </xf>
    <xf borderId="5" fillId="0" fontId="2" numFmtId="14" xfId="0" applyAlignment="1" applyBorder="1" applyFont="1" applyNumberFormat="1">
      <alignment readingOrder="0"/>
    </xf>
    <xf borderId="7" fillId="2" fontId="11" numFmtId="0" xfId="0" applyAlignment="1" applyBorder="1" applyFont="1">
      <alignment horizontal="center" vertical="center"/>
    </xf>
    <xf borderId="7" fillId="2" fontId="2" numFmtId="164" xfId="0" applyAlignment="1" applyBorder="1" applyFont="1" applyNumberFormat="1">
      <alignment readingOrder="0"/>
    </xf>
    <xf borderId="8" fillId="0" fontId="2" numFmtId="0" xfId="0" applyBorder="1" applyFont="1"/>
    <xf borderId="9" fillId="0" fontId="2" numFmtId="0" xfId="0" applyBorder="1" applyFont="1"/>
    <xf borderId="6" fillId="2" fontId="12" numFmtId="0" xfId="0" applyAlignment="1" applyBorder="1" applyFont="1">
      <alignment horizontal="center" shrinkToFit="0" vertical="center" wrapText="1"/>
    </xf>
    <xf borderId="10" fillId="0" fontId="2" numFmtId="0" xfId="0" applyBorder="1" applyFont="1"/>
    <xf borderId="7" fillId="2" fontId="13" numFmtId="0" xfId="0" applyAlignment="1" applyBorder="1" applyFont="1">
      <alignment horizontal="center" shrinkToFit="0" vertical="center" wrapText="1"/>
    </xf>
    <xf borderId="11" fillId="0" fontId="2" numFmtId="0" xfId="0" applyBorder="1" applyFont="1"/>
    <xf borderId="12" fillId="2" fontId="14" numFmtId="0" xfId="0" applyAlignment="1" applyBorder="1" applyFont="1">
      <alignment horizontal="center" vertical="center"/>
    </xf>
    <xf borderId="13" fillId="0" fontId="2" numFmtId="0" xfId="0" applyBorder="1" applyFont="1"/>
    <xf borderId="0" fillId="0" fontId="15" numFmtId="0" xfId="0" applyFont="1"/>
    <xf borderId="0" fillId="0" fontId="2" numFmtId="0" xfId="0" applyAlignment="1" applyFont="1">
      <alignment horizontal="center" vertical="center"/>
    </xf>
    <xf borderId="14" fillId="2" fontId="8" numFmtId="165" xfId="0" applyAlignment="1" applyBorder="1" applyFont="1" applyNumberFormat="1">
      <alignment horizontal="right"/>
    </xf>
    <xf borderId="13" fillId="0" fontId="8" numFmtId="166" xfId="0" applyAlignment="1" applyBorder="1" applyFont="1" applyNumberFormat="1">
      <alignment horizontal="right"/>
    </xf>
    <xf borderId="15" fillId="2" fontId="3" numFmtId="0" xfId="0" applyAlignment="1" applyBorder="1" applyFont="1">
      <alignment horizontal="center"/>
    </xf>
    <xf borderId="16" fillId="0" fontId="4" numFmtId="0" xfId="0" applyBorder="1" applyFont="1"/>
    <xf borderId="17" fillId="0" fontId="16" numFmtId="0" xfId="0" applyAlignment="1" applyBorder="1" applyFont="1">
      <alignment readingOrder="0" shrinkToFit="0" wrapText="1"/>
    </xf>
    <xf borderId="18" fillId="0" fontId="4" numFmtId="0" xfId="0" applyBorder="1" applyFont="1"/>
    <xf borderId="19" fillId="0" fontId="16" numFmtId="0" xfId="0" applyBorder="1" applyFont="1"/>
    <xf borderId="20" fillId="0" fontId="16" numFmtId="0" xfId="0" applyBorder="1" applyFont="1"/>
    <xf borderId="21" fillId="0" fontId="16" numFmtId="0" xfId="0" applyBorder="1" applyFont="1"/>
    <xf borderId="0" fillId="0" fontId="16" numFmtId="0" xfId="0" applyFont="1"/>
    <xf borderId="20" fillId="0" fontId="4" numFmtId="0" xfId="0" applyBorder="1" applyFont="1"/>
    <xf borderId="22" fillId="0" fontId="16" numFmtId="0" xfId="0" applyBorder="1" applyFont="1"/>
    <xf borderId="23" fillId="0" fontId="4" numFmtId="0" xfId="0" applyBorder="1" applyFont="1"/>
    <xf borderId="17" fillId="0" fontId="17" numFmtId="0" xfId="0" applyBorder="1" applyFont="1"/>
    <xf borderId="18" fillId="0" fontId="16" numFmtId="0" xfId="0" applyBorder="1" applyFont="1"/>
    <xf borderId="20" fillId="0" fontId="16" numFmtId="0" xfId="0" applyAlignment="1" applyBorder="1" applyFont="1">
      <alignment shrinkToFit="0" wrapText="1"/>
    </xf>
    <xf borderId="23" fillId="0" fontId="16" numFmtId="0" xfId="0" applyBorder="1" applyFont="1"/>
    <xf borderId="0" fillId="0" fontId="2" numFmtId="164" xfId="0" applyFont="1" applyNumberFormat="1"/>
    <xf borderId="24" fillId="2" fontId="18" numFmtId="0" xfId="0" applyAlignment="1" applyBorder="1" applyFont="1">
      <alignment horizontal="center" shrinkToFit="0" vertical="center" wrapText="1"/>
    </xf>
    <xf borderId="25" fillId="0" fontId="4" numFmtId="0" xfId="0" applyBorder="1" applyFont="1"/>
    <xf borderId="26" fillId="0" fontId="4" numFmtId="0" xfId="0" applyBorder="1" applyFont="1"/>
    <xf borderId="27" fillId="2" fontId="19" numFmtId="0" xfId="0" applyAlignment="1" applyBorder="1" applyFont="1">
      <alignment horizontal="center" vertical="center"/>
    </xf>
    <xf borderId="28" fillId="3" fontId="2" numFmtId="0" xfId="0" applyAlignment="1" applyBorder="1" applyFill="1" applyFont="1">
      <alignment horizontal="center" vertical="center"/>
    </xf>
    <xf borderId="29" fillId="0" fontId="4" numFmtId="0" xfId="0" applyBorder="1" applyFont="1"/>
    <xf borderId="28" fillId="2" fontId="8" numFmtId="0" xfId="0" applyAlignment="1" applyBorder="1" applyFont="1">
      <alignment horizontal="center" vertical="center"/>
    </xf>
    <xf borderId="28" fillId="2" fontId="8" numFmtId="0" xfId="0" applyAlignment="1" applyBorder="1" applyFont="1">
      <alignment vertical="center"/>
    </xf>
    <xf borderId="28" fillId="2" fontId="8" numFmtId="164" xfId="0" applyAlignment="1" applyBorder="1" applyFont="1" applyNumberFormat="1">
      <alignment horizontal="center"/>
    </xf>
    <xf borderId="30" fillId="2" fontId="8" numFmtId="0" xfId="0" applyAlignment="1" applyBorder="1" applyFont="1">
      <alignment horizontal="center" vertical="center"/>
    </xf>
    <xf borderId="30" fillId="3" fontId="8" numFmtId="0" xfId="0" applyAlignment="1" applyBorder="1" applyFont="1">
      <alignment horizontal="center" vertical="center"/>
    </xf>
    <xf borderId="30" fillId="3" fontId="8" numFmtId="14" xfId="0" applyAlignment="1" applyBorder="1" applyFont="1" applyNumberFormat="1">
      <alignment horizontal="center" vertical="center"/>
    </xf>
    <xf borderId="12" fillId="3" fontId="8" numFmtId="0" xfId="0" applyAlignment="1" applyBorder="1" applyFont="1">
      <alignment horizontal="center" vertical="center"/>
    </xf>
    <xf borderId="12" fillId="2" fontId="8" numFmtId="164" xfId="0" applyAlignment="1" applyBorder="1" applyFont="1" applyNumberFormat="1">
      <alignment horizontal="center" vertical="center"/>
    </xf>
    <xf borderId="17" fillId="0" fontId="16" numFmtId="0" xfId="0" applyBorder="1" applyFont="1"/>
    <xf borderId="31" fillId="0" fontId="4" numFmtId="0" xfId="0" applyBorder="1" applyFont="1"/>
    <xf borderId="22" fillId="0" fontId="16" numFmtId="0" xfId="0" applyAlignment="1" applyBorder="1" applyFont="1">
      <alignment shrinkToFit="0" wrapText="1"/>
    </xf>
    <xf borderId="32" fillId="0" fontId="4" numFmtId="0" xfId="0" applyBorder="1" applyFont="1"/>
    <xf borderId="1" fillId="2" fontId="20" numFmtId="0" xfId="0" applyAlignment="1" applyBorder="1" applyFont="1">
      <alignment horizontal="center" vertical="center"/>
    </xf>
    <xf borderId="33" fillId="0" fontId="4" numFmtId="0" xfId="0" applyBorder="1" applyFont="1"/>
    <xf borderId="15" fillId="2" fontId="18" numFmtId="0" xfId="0" applyAlignment="1" applyBorder="1" applyFont="1">
      <alignment horizontal="center" shrinkToFit="0" vertical="center" wrapText="1"/>
    </xf>
    <xf borderId="34" fillId="0" fontId="4" numFmtId="0" xfId="0" applyBorder="1" applyFont="1"/>
    <xf borderId="0" fillId="0" fontId="8" numFmtId="0" xfId="0" applyFont="1"/>
    <xf borderId="35" fillId="2" fontId="3" numFmtId="0" xfId="0" applyAlignment="1" applyBorder="1" applyFont="1">
      <alignment vertical="center"/>
    </xf>
    <xf borderId="0" fillId="0" fontId="21" numFmtId="0" xfId="0" applyFont="1"/>
    <xf borderId="36" fillId="4" fontId="8" numFmtId="0" xfId="0" applyAlignment="1" applyBorder="1" applyFill="1" applyFont="1">
      <alignment horizontal="center" vertical="center"/>
    </xf>
    <xf borderId="37" fillId="0" fontId="4" numFmtId="0" xfId="0" applyBorder="1" applyFont="1"/>
    <xf borderId="38" fillId="2" fontId="22" numFmtId="0" xfId="0" applyAlignment="1" applyBorder="1" applyFont="1">
      <alignment horizontal="center" shrinkToFit="0" vertical="center" wrapText="1"/>
    </xf>
    <xf borderId="39" fillId="2" fontId="22" numFmtId="0" xfId="0" applyAlignment="1" applyBorder="1" applyFont="1">
      <alignment horizontal="center" shrinkToFit="0" vertical="center" wrapText="1"/>
    </xf>
    <xf borderId="40" fillId="2" fontId="22" numFmtId="0" xfId="0" applyAlignment="1" applyBorder="1" applyFont="1">
      <alignment horizontal="center" shrinkToFit="0" vertical="center" wrapText="1"/>
    </xf>
    <xf borderId="41" fillId="2" fontId="22" numFmtId="0" xfId="0" applyAlignment="1" applyBorder="1" applyFont="1">
      <alignment horizontal="center" shrinkToFit="0" vertical="center" wrapText="1"/>
    </xf>
    <xf borderId="42" fillId="2" fontId="22" numFmtId="0" xfId="0" applyAlignment="1" applyBorder="1" applyFont="1">
      <alignment horizontal="center" shrinkToFit="0" vertical="center" wrapText="1"/>
    </xf>
    <xf borderId="43" fillId="0" fontId="4" numFmtId="0" xfId="0" applyBorder="1" applyFont="1"/>
    <xf borderId="44" fillId="2" fontId="22" numFmtId="0" xfId="0" applyAlignment="1" applyBorder="1" applyFont="1">
      <alignment horizontal="center" shrinkToFit="0" vertical="center" wrapText="1"/>
    </xf>
    <xf borderId="45" fillId="0" fontId="4" numFmtId="0" xfId="0" applyBorder="1" applyFont="1"/>
    <xf borderId="46" fillId="2" fontId="22" numFmtId="0" xfId="0" applyAlignment="1" applyBorder="1" applyFont="1">
      <alignment horizontal="center" shrinkToFit="0" vertical="center" wrapText="1"/>
    </xf>
    <xf borderId="47" fillId="0" fontId="4" numFmtId="0" xfId="0" applyBorder="1" applyFont="1"/>
    <xf borderId="48" fillId="0" fontId="4" numFmtId="0" xfId="0" applyBorder="1" applyFont="1"/>
    <xf borderId="49" fillId="0" fontId="4" numFmtId="0" xfId="0" applyBorder="1" applyFont="1"/>
    <xf borderId="50" fillId="0" fontId="4" numFmtId="0" xfId="0" applyBorder="1" applyFont="1"/>
    <xf borderId="51" fillId="0" fontId="4" numFmtId="0" xfId="0" applyBorder="1" applyFont="1"/>
    <xf borderId="52" fillId="0" fontId="4" numFmtId="0" xfId="0" applyBorder="1" applyFont="1"/>
    <xf borderId="53" fillId="2" fontId="22" numFmtId="0" xfId="0" applyAlignment="1" applyBorder="1" applyFont="1">
      <alignment horizontal="center" shrinkToFit="0" vertical="center" wrapText="1"/>
    </xf>
    <xf borderId="54" fillId="2" fontId="22" numFmtId="0" xfId="0" applyAlignment="1" applyBorder="1" applyFont="1">
      <alignment horizontal="center" shrinkToFit="0" vertical="center" wrapText="1"/>
    </xf>
    <xf borderId="55" fillId="2" fontId="22" numFmtId="0" xfId="0" applyAlignment="1" applyBorder="1" applyFont="1">
      <alignment horizontal="center" shrinkToFit="0" vertical="center" wrapText="1"/>
    </xf>
    <xf borderId="56" fillId="2" fontId="22" numFmtId="0" xfId="0" applyAlignment="1" applyBorder="1" applyFont="1">
      <alignment horizontal="center" shrinkToFit="0" vertical="center" wrapText="1"/>
    </xf>
    <xf borderId="57" fillId="0" fontId="4" numFmtId="0" xfId="0" applyBorder="1" applyFont="1"/>
    <xf borderId="58" fillId="0" fontId="4" numFmtId="0" xfId="0" applyBorder="1" applyFont="1"/>
    <xf borderId="59" fillId="4" fontId="22" numFmtId="0" xfId="0" applyAlignment="1" applyBorder="1" applyFont="1">
      <alignment horizontal="center" shrinkToFit="0" vertical="center" wrapText="1"/>
    </xf>
    <xf borderId="60" fillId="4" fontId="22" numFmtId="0" xfId="0" applyAlignment="1" applyBorder="1" applyFont="1">
      <alignment horizontal="center" shrinkToFit="0" vertical="center" wrapText="1"/>
    </xf>
    <xf borderId="61" fillId="0" fontId="23" numFmtId="4" xfId="0" applyAlignment="1" applyBorder="1" applyFont="1" applyNumberFormat="1">
      <alignment horizontal="center" shrinkToFit="0" vertical="center" wrapText="1"/>
    </xf>
    <xf borderId="62" fillId="0" fontId="23" numFmtId="4" xfId="0" applyAlignment="1" applyBorder="1" applyFont="1" applyNumberFormat="1">
      <alignment horizontal="left" vertical="center"/>
    </xf>
    <xf borderId="63" fillId="5" fontId="24" numFmtId="166" xfId="0" applyAlignment="1" applyBorder="1" applyFill="1" applyFont="1" applyNumberFormat="1">
      <alignment vertical="center"/>
    </xf>
    <xf borderId="64" fillId="5" fontId="24" numFmtId="166" xfId="0" applyAlignment="1" applyBorder="1" applyFont="1" applyNumberFormat="1">
      <alignment vertical="center"/>
    </xf>
    <xf borderId="65" fillId="5" fontId="24" numFmtId="166" xfId="0" applyAlignment="1" applyBorder="1" applyFont="1" applyNumberFormat="1">
      <alignment vertical="center"/>
    </xf>
    <xf borderId="66" fillId="0" fontId="24" numFmtId="3" xfId="0" applyAlignment="1" applyBorder="1" applyFont="1" applyNumberFormat="1">
      <alignment horizontal="center" vertical="center"/>
    </xf>
    <xf borderId="67" fillId="2" fontId="24" numFmtId="4" xfId="0" applyAlignment="1" applyBorder="1" applyFont="1" applyNumberFormat="1">
      <alignment vertical="center"/>
    </xf>
    <xf borderId="68" fillId="0" fontId="24" numFmtId="3" xfId="0" applyAlignment="1" applyBorder="1" applyFont="1" applyNumberFormat="1">
      <alignment horizontal="center" vertical="center"/>
    </xf>
    <xf borderId="69" fillId="2" fontId="24" numFmtId="4" xfId="0" applyAlignment="1" applyBorder="1" applyFont="1" applyNumberFormat="1">
      <alignment vertical="center"/>
    </xf>
    <xf borderId="70" fillId="6" fontId="23" numFmtId="4" xfId="0" applyAlignment="1" applyBorder="1" applyFill="1" applyFont="1" applyNumberFormat="1">
      <alignment horizontal="center" vertical="center"/>
    </xf>
    <xf borderId="71" fillId="0" fontId="2" numFmtId="0" xfId="0" applyBorder="1" applyFont="1"/>
    <xf borderId="72" fillId="0" fontId="23" numFmtId="4" xfId="0" applyAlignment="1" applyBorder="1" applyFont="1" applyNumberFormat="1">
      <alignment horizontal="center" shrinkToFit="0" vertical="center" wrapText="1"/>
    </xf>
    <xf borderId="73" fillId="0" fontId="23" numFmtId="4" xfId="0" applyAlignment="1" applyBorder="1" applyFont="1" applyNumberFormat="1">
      <alignment horizontal="left" shrinkToFit="0" vertical="center" wrapText="1"/>
    </xf>
    <xf borderId="74" fillId="5" fontId="24" numFmtId="166" xfId="0" applyAlignment="1" applyBorder="1" applyFont="1" applyNumberFormat="1">
      <alignment vertical="center"/>
    </xf>
    <xf borderId="75" fillId="5" fontId="24" numFmtId="166" xfId="0" applyAlignment="1" applyBorder="1" applyFont="1" applyNumberFormat="1">
      <alignment vertical="center"/>
    </xf>
    <xf borderId="76" fillId="5" fontId="24" numFmtId="166" xfId="0" applyAlignment="1" applyBorder="1" applyFont="1" applyNumberFormat="1">
      <alignment vertical="center"/>
    </xf>
    <xf borderId="77" fillId="0" fontId="24" numFmtId="3" xfId="0" applyAlignment="1" applyBorder="1" applyFont="1" applyNumberFormat="1">
      <alignment horizontal="center" vertical="center"/>
    </xf>
    <xf borderId="78" fillId="2" fontId="24" numFmtId="4" xfId="0" applyAlignment="1" applyBorder="1" applyFont="1" applyNumberFormat="1">
      <alignment vertical="center"/>
    </xf>
    <xf borderId="79" fillId="0" fontId="24" numFmtId="3" xfId="0" applyAlignment="1" applyBorder="1" applyFont="1" applyNumberFormat="1">
      <alignment horizontal="center" vertical="center"/>
    </xf>
    <xf borderId="80" fillId="2" fontId="24" numFmtId="4" xfId="0" applyAlignment="1" applyBorder="1" applyFont="1" applyNumberFormat="1">
      <alignment vertical="center"/>
    </xf>
    <xf borderId="81" fillId="6" fontId="23" numFmtId="4" xfId="0" applyAlignment="1" applyBorder="1" applyFont="1" applyNumberFormat="1">
      <alignment horizontal="center" vertical="center"/>
    </xf>
    <xf borderId="82" fillId="0" fontId="2" numFmtId="0" xfId="0" applyBorder="1" applyFont="1"/>
    <xf borderId="83" fillId="0" fontId="24" numFmtId="3" xfId="0" applyAlignment="1" applyBorder="1" applyFont="1" applyNumberFormat="1">
      <alignment horizontal="center" vertical="center"/>
    </xf>
    <xf borderId="73" fillId="0" fontId="23" numFmtId="4" xfId="0" applyAlignment="1" applyBorder="1" applyFont="1" applyNumberFormat="1">
      <alignment horizontal="left" vertical="center"/>
    </xf>
    <xf borderId="84" fillId="0" fontId="23" numFmtId="4" xfId="0" applyAlignment="1" applyBorder="1" applyFont="1" applyNumberFormat="1">
      <alignment horizontal="center" shrinkToFit="0" vertical="center" wrapText="1"/>
    </xf>
    <xf borderId="85" fillId="0" fontId="23" numFmtId="4" xfId="0" applyAlignment="1" applyBorder="1" applyFont="1" applyNumberFormat="1">
      <alignment horizontal="left" vertical="center"/>
    </xf>
    <xf borderId="86" fillId="5" fontId="24" numFmtId="166" xfId="0" applyAlignment="1" applyBorder="1" applyFont="1" applyNumberFormat="1">
      <alignment vertical="center"/>
    </xf>
    <xf borderId="87" fillId="5" fontId="24" numFmtId="166" xfId="0" applyAlignment="1" applyBorder="1" applyFont="1" applyNumberFormat="1">
      <alignment vertical="center"/>
    </xf>
    <xf borderId="88" fillId="5" fontId="24" numFmtId="166" xfId="0" applyAlignment="1" applyBorder="1" applyFont="1" applyNumberFormat="1">
      <alignment vertical="center"/>
    </xf>
    <xf borderId="89" fillId="0" fontId="24" numFmtId="3" xfId="0" applyAlignment="1" applyBorder="1" applyFont="1" applyNumberFormat="1">
      <alignment horizontal="center" vertical="center"/>
    </xf>
    <xf borderId="56" fillId="2" fontId="24" numFmtId="4" xfId="0" applyAlignment="1" applyBorder="1" applyFont="1" applyNumberFormat="1">
      <alignment vertical="center"/>
    </xf>
    <xf borderId="90" fillId="0" fontId="24" numFmtId="3" xfId="0" applyAlignment="1" applyBorder="1" applyFont="1" applyNumberFormat="1">
      <alignment horizontal="center" vertical="center"/>
    </xf>
    <xf borderId="91" fillId="6" fontId="23" numFmtId="4" xfId="0" applyAlignment="1" applyBorder="1" applyFont="1" applyNumberFormat="1">
      <alignment horizontal="center" vertical="center"/>
    </xf>
    <xf borderId="92" fillId="0" fontId="2" numFmtId="0" xfId="0" applyBorder="1" applyFont="1"/>
    <xf borderId="93" fillId="0" fontId="2" numFmtId="0" xfId="0" applyBorder="1" applyFont="1"/>
    <xf borderId="93" fillId="0" fontId="25" numFmtId="0" xfId="0" applyBorder="1" applyFont="1"/>
    <xf borderId="93" fillId="0" fontId="26" numFmtId="0" xfId="0" applyBorder="1" applyFont="1"/>
    <xf borderId="28" fillId="2" fontId="22" numFmtId="0" xfId="0" applyAlignment="1" applyBorder="1" applyFont="1">
      <alignment horizontal="center" shrinkToFit="0" vertical="center" wrapText="1"/>
    </xf>
    <xf borderId="28" fillId="2" fontId="22" numFmtId="4" xfId="0" applyAlignment="1" applyBorder="1" applyFont="1" applyNumberFormat="1">
      <alignment horizontal="center" shrinkToFit="0" vertical="center" wrapText="1"/>
    </xf>
    <xf borderId="94" fillId="2" fontId="8" numFmtId="164" xfId="0" applyAlignment="1" applyBorder="1" applyFont="1" applyNumberFormat="1">
      <alignment vertical="center"/>
    </xf>
    <xf borderId="95" fillId="2" fontId="3" numFmtId="0" xfId="0" applyAlignment="1" applyBorder="1" applyFont="1">
      <alignment vertical="center"/>
    </xf>
    <xf borderId="95" fillId="2" fontId="27" numFmtId="0" xfId="0" applyAlignment="1" applyBorder="1" applyFont="1">
      <alignment vertical="center"/>
    </xf>
    <xf borderId="0" fillId="0" fontId="28" numFmtId="0" xfId="0" applyFont="1"/>
    <xf borderId="0" fillId="0" fontId="29" numFmtId="0" xfId="0" applyFont="1"/>
    <xf borderId="96" fillId="2" fontId="22" numFmtId="0" xfId="0" applyAlignment="1" applyBorder="1" applyFont="1">
      <alignment horizontal="center" shrinkToFit="0" vertical="center" wrapText="1"/>
    </xf>
    <xf borderId="97" fillId="0" fontId="4" numFmtId="0" xfId="0" applyBorder="1" applyFont="1"/>
    <xf borderId="98" fillId="0" fontId="4" numFmtId="0" xfId="0" applyBorder="1" applyFont="1"/>
    <xf borderId="99" fillId="0" fontId="4" numFmtId="0" xfId="0" applyBorder="1" applyFont="1"/>
    <xf borderId="100" fillId="0" fontId="4" numFmtId="0" xfId="0" applyBorder="1" applyFont="1"/>
    <xf borderId="101" fillId="0" fontId="4" numFmtId="0" xfId="0" applyBorder="1" applyFont="1"/>
    <xf borderId="102" fillId="0" fontId="4" numFmtId="0" xfId="0" applyBorder="1" applyFont="1"/>
    <xf borderId="103" fillId="0" fontId="4" numFmtId="0" xfId="0" applyBorder="1" applyFont="1"/>
    <xf borderId="104" fillId="0" fontId="4" numFmtId="0" xfId="0" applyBorder="1" applyFont="1"/>
    <xf borderId="105" fillId="2" fontId="30" numFmtId="4" xfId="0" applyAlignment="1" applyBorder="1" applyFont="1" applyNumberFormat="1">
      <alignment horizontal="center" shrinkToFit="0" textRotation="90" vertical="center" wrapText="1"/>
    </xf>
    <xf borderId="105" fillId="0" fontId="23" numFmtId="4" xfId="0" applyAlignment="1" applyBorder="1" applyFont="1" applyNumberFormat="1">
      <alignment horizontal="center" shrinkToFit="0" vertical="center" wrapText="1"/>
    </xf>
    <xf borderId="106" fillId="0" fontId="24" numFmtId="3" xfId="0" applyAlignment="1" applyBorder="1" applyFont="1" applyNumberFormat="1">
      <alignment horizontal="center" vertical="center"/>
    </xf>
    <xf borderId="107" fillId="2" fontId="24" numFmtId="4" xfId="0" applyAlignment="1" applyBorder="1" applyFont="1" applyNumberFormat="1">
      <alignment vertical="center"/>
    </xf>
    <xf borderId="108" fillId="6" fontId="23" numFmtId="4" xfId="0" applyAlignment="1" applyBorder="1" applyFont="1" applyNumberFormat="1">
      <alignment horizontal="center" vertical="center"/>
    </xf>
    <xf borderId="42" fillId="0" fontId="2" numFmtId="0" xfId="0" applyAlignment="1" applyBorder="1" applyFont="1">
      <alignment horizontal="center"/>
    </xf>
    <xf borderId="109" fillId="0" fontId="4" numFmtId="0" xfId="0" applyBorder="1" applyFont="1"/>
    <xf borderId="110" fillId="0" fontId="4" numFmtId="0" xfId="0" applyBorder="1" applyFont="1"/>
    <xf borderId="110" fillId="0" fontId="23" numFmtId="4" xfId="0" applyAlignment="1" applyBorder="1" applyFont="1" applyNumberFormat="1">
      <alignment horizontal="center" shrinkToFit="0" vertical="center" wrapText="1"/>
    </xf>
    <xf borderId="111" fillId="0" fontId="24" numFmtId="3" xfId="0" applyAlignment="1" applyBorder="1" applyFont="1" applyNumberFormat="1">
      <alignment horizontal="center" vertical="center"/>
    </xf>
    <xf borderId="112" fillId="2" fontId="24" numFmtId="4" xfId="0" applyAlignment="1" applyBorder="1" applyFont="1" applyNumberFormat="1">
      <alignment vertical="center"/>
    </xf>
    <xf borderId="113" fillId="6" fontId="23" numFmtId="4" xfId="0" applyAlignment="1" applyBorder="1" applyFont="1" applyNumberFormat="1">
      <alignment horizontal="center" vertical="center"/>
    </xf>
    <xf borderId="114" fillId="0" fontId="2" numFmtId="0" xfId="0" applyAlignment="1" applyBorder="1" applyFont="1">
      <alignment horizontal="center"/>
    </xf>
    <xf borderId="115" fillId="0" fontId="4" numFmtId="0" xfId="0" applyBorder="1" applyFont="1"/>
    <xf borderId="116" fillId="0" fontId="4" numFmtId="0" xfId="0" applyBorder="1" applyFont="1"/>
    <xf borderId="117" fillId="0" fontId="4" numFmtId="0" xfId="0" applyBorder="1" applyFont="1"/>
    <xf borderId="118" fillId="5" fontId="24" numFmtId="166" xfId="0" applyAlignment="1" applyBorder="1" applyFont="1" applyNumberFormat="1">
      <alignment vertical="center"/>
    </xf>
    <xf borderId="119" fillId="5" fontId="24" numFmtId="166" xfId="0" applyAlignment="1" applyBorder="1" applyFont="1" applyNumberFormat="1">
      <alignment vertical="center"/>
    </xf>
    <xf borderId="120" fillId="5" fontId="24" numFmtId="166" xfId="0" applyAlignment="1" applyBorder="1" applyFont="1" applyNumberFormat="1">
      <alignment vertical="center"/>
    </xf>
    <xf borderId="121" fillId="6" fontId="23" numFmtId="4" xfId="0" applyAlignment="1" applyBorder="1" applyFont="1" applyNumberFormat="1">
      <alignment horizontal="center" vertical="center"/>
    </xf>
    <xf borderId="122" fillId="0" fontId="2" numFmtId="0" xfId="0" applyAlignment="1" applyBorder="1" applyFont="1">
      <alignment horizontal="center"/>
    </xf>
    <xf borderId="123" fillId="0" fontId="4" numFmtId="0" xfId="0" applyBorder="1" applyFont="1"/>
    <xf borderId="124" fillId="0" fontId="4" numFmtId="0" xfId="0" applyBorder="1" applyFont="1"/>
    <xf borderId="93" fillId="0" fontId="24" numFmtId="4" xfId="0" applyAlignment="1" applyBorder="1" applyFont="1" applyNumberFormat="1">
      <alignment horizontal="right" vertical="center"/>
    </xf>
    <xf borderId="28" fillId="6" fontId="22" numFmtId="0" xfId="0" applyAlignment="1" applyBorder="1" applyFont="1">
      <alignment horizontal="center" shrinkToFit="0" vertical="center" wrapText="1"/>
    </xf>
    <xf borderId="28" fillId="6" fontId="22" numFmtId="4" xfId="0" applyAlignment="1" applyBorder="1" applyFont="1" applyNumberFormat="1">
      <alignment horizontal="center" shrinkToFit="0" vertical="center" wrapText="1"/>
    </xf>
    <xf borderId="28" fillId="6" fontId="8" numFmtId="164" xfId="0" applyAlignment="1" applyBorder="1" applyFont="1" applyNumberFormat="1">
      <alignment vertical="center"/>
    </xf>
    <xf borderId="0" fillId="0" fontId="25" numFmtId="0" xfId="0" applyFont="1"/>
    <xf borderId="96" fillId="2" fontId="30" numFmtId="0" xfId="0" applyAlignment="1" applyBorder="1" applyFont="1">
      <alignment horizontal="center" shrinkToFit="0" vertical="center" wrapText="1"/>
    </xf>
    <xf borderId="125" fillId="0" fontId="4" numFmtId="0" xfId="0" applyBorder="1" applyFont="1"/>
    <xf borderId="126" fillId="0" fontId="4" numFmtId="0" xfId="0" applyBorder="1" applyFont="1"/>
    <xf borderId="127" fillId="0" fontId="4" numFmtId="0" xfId="0" applyBorder="1" applyFont="1"/>
    <xf borderId="128" fillId="2" fontId="31" numFmtId="0" xfId="0" applyAlignment="1" applyBorder="1" applyFont="1">
      <alignment horizontal="center" shrinkToFit="0" vertical="center" wrapText="1"/>
    </xf>
    <xf borderId="129" fillId="2" fontId="31" numFmtId="0" xfId="0" applyAlignment="1" applyBorder="1" applyFont="1">
      <alignment horizontal="center" shrinkToFit="0" vertical="center" wrapText="1"/>
    </xf>
    <xf borderId="130" fillId="2" fontId="31" numFmtId="0" xfId="0" applyAlignment="1" applyBorder="1" applyFont="1">
      <alignment horizontal="center" shrinkToFit="0" vertical="center" wrapText="1"/>
    </xf>
    <xf borderId="27" fillId="2" fontId="31" numFmtId="0" xfId="0" applyAlignment="1" applyBorder="1" applyFont="1">
      <alignment horizontal="center" shrinkToFit="0" vertical="center" wrapText="1"/>
    </xf>
    <xf borderId="131" fillId="2" fontId="31" numFmtId="0" xfId="0" applyAlignment="1" applyBorder="1" applyFont="1">
      <alignment horizontal="center" shrinkToFit="0" vertical="center" wrapText="1"/>
    </xf>
    <xf borderId="83" fillId="0" fontId="2" numFmtId="0" xfId="0" applyBorder="1" applyFont="1"/>
    <xf borderId="132" fillId="0" fontId="23" numFmtId="4" xfId="0" applyAlignment="1" applyBorder="1" applyFont="1" applyNumberFormat="1">
      <alignment horizontal="center" shrinkToFit="0" vertical="center" wrapText="1"/>
    </xf>
    <xf borderId="133" fillId="0" fontId="26" numFmtId="0" xfId="0" applyAlignment="1" applyBorder="1" applyFont="1">
      <alignment horizontal="center" shrinkToFit="0" vertical="center" wrapText="1"/>
    </xf>
    <xf borderId="134" fillId="0" fontId="4" numFmtId="0" xfId="0" applyBorder="1" applyFont="1"/>
    <xf borderId="135" fillId="0" fontId="26" numFmtId="4" xfId="0" applyAlignment="1" applyBorder="1" applyFont="1" applyNumberFormat="1">
      <alignment horizontal="right" shrinkToFit="0" vertical="center" wrapText="1"/>
    </xf>
    <xf borderId="136" fillId="2" fontId="8" numFmtId="0" xfId="0" applyAlignment="1" applyBorder="1" applyFont="1">
      <alignment horizontal="center" shrinkToFit="0" wrapText="1"/>
    </xf>
    <xf borderId="137" fillId="0" fontId="4" numFmtId="0" xfId="0" applyBorder="1" applyFont="1"/>
    <xf borderId="138" fillId="0" fontId="4" numFmtId="0" xfId="0" applyBorder="1" applyFont="1"/>
    <xf borderId="139" fillId="2" fontId="2" numFmtId="0" xfId="0" applyBorder="1" applyFont="1"/>
    <xf borderId="140" fillId="0" fontId="4" numFmtId="0" xfId="0" applyBorder="1" applyFont="1"/>
    <xf borderId="141" fillId="2" fontId="32" numFmtId="0" xfId="0" applyAlignment="1" applyBorder="1" applyFont="1">
      <alignment horizontal="center"/>
    </xf>
    <xf borderId="0" fillId="0" fontId="33" numFmtId="0" xfId="0" applyFont="1"/>
    <xf borderId="142" fillId="0" fontId="23" numFmtId="4" xfId="0" applyAlignment="1" applyBorder="1" applyFont="1" applyNumberFormat="1">
      <alignment horizontal="center" shrinkToFit="0" vertical="center" wrapText="1"/>
    </xf>
    <xf borderId="143" fillId="0" fontId="26" numFmtId="0" xfId="0" applyAlignment="1" applyBorder="1" applyFont="1">
      <alignment horizontal="center" shrinkToFit="0" vertical="center" wrapText="1"/>
    </xf>
    <xf borderId="79" fillId="0" fontId="4" numFmtId="0" xfId="0" applyBorder="1" applyFont="1"/>
    <xf borderId="144" fillId="0" fontId="26" numFmtId="4" xfId="0" applyAlignment="1" applyBorder="1" applyFont="1" applyNumberFormat="1">
      <alignment horizontal="right" shrinkToFit="0" vertical="center" wrapText="1"/>
    </xf>
    <xf borderId="145" fillId="0" fontId="4" numFmtId="0" xfId="0" applyBorder="1" applyFont="1"/>
    <xf borderId="146" fillId="0" fontId="4" numFmtId="0" xfId="0" applyBorder="1" applyFont="1"/>
    <xf borderId="147" fillId="0" fontId="4" numFmtId="0" xfId="0" applyBorder="1" applyFont="1"/>
    <xf borderId="148" fillId="2" fontId="8" numFmtId="0" xfId="0" applyAlignment="1" applyBorder="1" applyFont="1">
      <alignment horizontal="center"/>
    </xf>
    <xf borderId="139" fillId="2" fontId="8" numFmtId="0" xfId="0" applyAlignment="1" applyBorder="1" applyFont="1">
      <alignment horizontal="center"/>
    </xf>
    <xf borderId="149" fillId="0" fontId="4" numFmtId="0" xfId="0" applyBorder="1" applyFont="1"/>
    <xf borderId="139" fillId="7" fontId="8" numFmtId="0" xfId="0" applyAlignment="1" applyBorder="1" applyFill="1" applyFont="1">
      <alignment horizontal="center" shrinkToFit="0" wrapText="1"/>
    </xf>
    <xf borderId="150" fillId="0" fontId="4" numFmtId="0" xfId="0" applyBorder="1" applyFont="1"/>
    <xf borderId="148" fillId="0" fontId="2" numFmtId="164" xfId="0" applyAlignment="1" applyBorder="1" applyFont="1" applyNumberFormat="1">
      <alignment horizontal="right"/>
    </xf>
    <xf borderId="139" fillId="0" fontId="2" numFmtId="164" xfId="0" applyAlignment="1" applyBorder="1" applyFont="1" applyNumberFormat="1">
      <alignment horizontal="right"/>
    </xf>
    <xf borderId="148" fillId="5" fontId="8" numFmtId="164" xfId="0" applyAlignment="1" applyBorder="1" applyFont="1" applyNumberFormat="1">
      <alignment horizontal="right"/>
    </xf>
    <xf borderId="141" fillId="5" fontId="8" numFmtId="164" xfId="0" applyAlignment="1" applyBorder="1" applyFont="1" applyNumberFormat="1">
      <alignment horizontal="right"/>
    </xf>
    <xf borderId="151" fillId="5" fontId="8" numFmtId="164" xfId="0" applyAlignment="1" applyBorder="1" applyFont="1" applyNumberFormat="1">
      <alignment horizontal="right"/>
    </xf>
    <xf borderId="149" fillId="5" fontId="8" numFmtId="164" xfId="0" applyAlignment="1" applyBorder="1" applyFont="1" applyNumberFormat="1">
      <alignment horizontal="right"/>
    </xf>
    <xf borderId="139" fillId="8" fontId="8" numFmtId="0" xfId="0" applyAlignment="1" applyBorder="1" applyFill="1" applyFont="1">
      <alignment horizontal="center" shrinkToFit="0" wrapText="1"/>
    </xf>
    <xf borderId="148" fillId="8" fontId="2" numFmtId="164" xfId="0" applyAlignment="1" applyBorder="1" applyFont="1" applyNumberFormat="1">
      <alignment horizontal="right"/>
    </xf>
    <xf borderId="139" fillId="8" fontId="2" numFmtId="164" xfId="0" applyAlignment="1" applyBorder="1" applyFont="1" applyNumberFormat="1">
      <alignment horizontal="right"/>
    </xf>
    <xf borderId="139" fillId="2" fontId="8" numFmtId="0" xfId="0" applyAlignment="1" applyBorder="1" applyFont="1">
      <alignment horizontal="center" vertical="bottom"/>
    </xf>
    <xf borderId="148" fillId="2" fontId="8" numFmtId="164" xfId="0" applyAlignment="1" applyBorder="1" applyFont="1" applyNumberFormat="1">
      <alignment horizontal="right"/>
    </xf>
    <xf borderId="139" fillId="2" fontId="8" numFmtId="164" xfId="0" applyAlignment="1" applyBorder="1" applyFont="1" applyNumberFormat="1">
      <alignment horizontal="right"/>
    </xf>
    <xf borderId="0" fillId="0" fontId="2" numFmtId="0" xfId="0" applyAlignment="1" applyFont="1">
      <alignment vertical="bottom"/>
    </xf>
    <xf borderId="0" fillId="0" fontId="2" numFmtId="0" xfId="0" applyAlignment="1" applyFont="1">
      <alignment horizontal="right" vertical="bottom"/>
    </xf>
    <xf borderId="152" fillId="0" fontId="8" numFmtId="4" xfId="0" applyAlignment="1" applyBorder="1" applyFont="1" applyNumberFormat="1">
      <alignment horizontal="right" vertical="bottom"/>
    </xf>
    <xf borderId="153" fillId="0" fontId="34" numFmtId="0" xfId="0" applyAlignment="1" applyBorder="1" applyFont="1">
      <alignment vertical="center"/>
    </xf>
    <xf borderId="154" fillId="0" fontId="2" numFmtId="0" xfId="0" applyBorder="1" applyFont="1"/>
    <xf borderId="155" fillId="0" fontId="2" numFmtId="0" xfId="0" applyBorder="1" applyFont="1"/>
    <xf borderId="156" fillId="0" fontId="35" numFmtId="0" xfId="0" applyAlignment="1" applyBorder="1" applyFont="1">
      <alignment readingOrder="0"/>
    </xf>
    <xf borderId="157" fillId="0" fontId="2" numFmtId="0" xfId="0" applyBorder="1" applyFont="1"/>
    <xf borderId="156" fillId="0" fontId="35" numFmtId="0" xfId="0" applyBorder="1" applyFont="1"/>
    <xf borderId="158" fillId="0" fontId="2" numFmtId="0" xfId="0" applyBorder="1" applyFont="1"/>
    <xf borderId="159" fillId="0" fontId="2" numFmtId="0" xfId="0" applyBorder="1" applyFont="1"/>
    <xf borderId="160" fillId="0" fontId="2" numFmtId="0" xfId="0" applyBorder="1" applyFont="1"/>
    <xf borderId="0" fillId="0" fontId="35" numFmtId="0" xfId="0" applyAlignment="1" applyFont="1">
      <alignment vertical="center"/>
    </xf>
    <xf borderId="161" fillId="0" fontId="23" numFmtId="4" xfId="0" applyAlignment="1" applyBorder="1" applyFont="1" applyNumberFormat="1">
      <alignment horizontal="center" shrinkToFit="0" vertical="center" wrapText="1"/>
    </xf>
    <xf borderId="162" fillId="0" fontId="26" numFmtId="0" xfId="0" applyAlignment="1" applyBorder="1" applyFont="1">
      <alignment horizontal="center" shrinkToFit="0" vertical="center" wrapText="1"/>
    </xf>
    <xf borderId="163" fillId="0" fontId="4" numFmtId="0" xfId="0" applyBorder="1" applyFont="1"/>
    <xf borderId="164" fillId="0" fontId="26" numFmtId="4" xfId="0" applyAlignment="1" applyBorder="1" applyFont="1" applyNumberFormat="1">
      <alignment horizontal="right" shrinkToFit="0" vertical="center" wrapText="1"/>
    </xf>
    <xf borderId="165" fillId="2" fontId="8" numFmtId="0" xfId="0" applyBorder="1" applyFont="1"/>
    <xf borderId="166" fillId="2" fontId="8" numFmtId="0" xfId="0" applyBorder="1" applyFont="1"/>
    <xf borderId="167" fillId="2" fontId="8" numFmtId="0" xfId="0" applyBorder="1" applyFont="1"/>
    <xf borderId="0" fillId="0" fontId="2" numFmtId="166" xfId="0" applyFont="1" applyNumberFormat="1"/>
    <xf borderId="0" fillId="0" fontId="2" numFmtId="0" xfId="0" applyAlignment="1" applyFont="1">
      <alignment shrinkToFit="0" wrapText="1"/>
    </xf>
    <xf borderId="168" fillId="0" fontId="2" numFmtId="0" xfId="0" applyBorder="1" applyFont="1"/>
    <xf borderId="148" fillId="0" fontId="2" numFmtId="0" xfId="0" applyBorder="1" applyFont="1"/>
    <xf borderId="169" fillId="0" fontId="2" numFmtId="0" xfId="0" applyBorder="1" applyFont="1"/>
    <xf borderId="39" fillId="2" fontId="22" numFmtId="166" xfId="0" applyAlignment="1" applyBorder="1" applyFont="1" applyNumberFormat="1">
      <alignment horizontal="center" shrinkToFit="0" vertical="center" wrapText="1"/>
    </xf>
    <xf borderId="40" fillId="2" fontId="22" numFmtId="166" xfId="0" applyAlignment="1" applyBorder="1" applyFont="1" applyNumberFormat="1">
      <alignment horizontal="center" shrinkToFit="0" vertical="center" wrapText="1"/>
    </xf>
    <xf borderId="41" fillId="2" fontId="22" numFmtId="166" xfId="0" applyAlignment="1" applyBorder="1" applyFont="1" applyNumberFormat="1">
      <alignment horizontal="center" shrinkToFit="0" vertical="center" wrapText="1"/>
    </xf>
    <xf borderId="167" fillId="2" fontId="8" numFmtId="0" xfId="0" applyAlignment="1" applyBorder="1" applyFont="1">
      <alignment shrinkToFit="0" wrapText="1"/>
    </xf>
    <xf borderId="170" fillId="0" fontId="2" numFmtId="1" xfId="0" applyBorder="1" applyFont="1" applyNumberFormat="1"/>
    <xf borderId="171" fillId="2" fontId="8" numFmtId="0" xfId="0" applyAlignment="1" applyBorder="1" applyFont="1">
      <alignment shrinkToFit="0" wrapText="1"/>
    </xf>
    <xf borderId="172" fillId="0" fontId="2" numFmtId="0" xfId="0" applyBorder="1" applyFont="1"/>
    <xf borderId="173" fillId="0" fontId="2" numFmtId="0" xfId="0" applyBorder="1" applyFont="1"/>
    <xf borderId="174" fillId="0" fontId="2" numFmtId="0" xfId="0" applyBorder="1" applyFont="1"/>
    <xf borderId="175" fillId="5" fontId="24" numFmtId="166" xfId="0" applyAlignment="1" applyBorder="1" applyFont="1" applyNumberFormat="1">
      <alignment horizontal="right" vertical="center"/>
    </xf>
    <xf borderId="176" fillId="5" fontId="24" numFmtId="166" xfId="0" applyAlignment="1" applyBorder="1" applyFont="1" applyNumberFormat="1">
      <alignment vertical="center"/>
    </xf>
    <xf borderId="177" fillId="5" fontId="24" numFmtId="166" xfId="0" applyAlignment="1" applyBorder="1" applyFont="1" applyNumberFormat="1">
      <alignment vertical="center"/>
    </xf>
    <xf borderId="178" fillId="0" fontId="2" numFmtId="0" xfId="0" applyAlignment="1" applyBorder="1" applyFont="1">
      <alignment shrinkToFit="0" wrapText="1"/>
    </xf>
    <xf borderId="179" fillId="5" fontId="24" numFmtId="166" xfId="0" applyAlignment="1" applyBorder="1" applyFont="1" applyNumberFormat="1">
      <alignment horizontal="right" vertical="center"/>
    </xf>
    <xf borderId="142" fillId="5" fontId="24" numFmtId="166" xfId="0" applyAlignment="1" applyBorder="1" applyFont="1" applyNumberFormat="1">
      <alignment vertical="center"/>
    </xf>
    <xf borderId="180" fillId="5" fontId="24" numFmtId="166" xfId="0" applyAlignment="1" applyBorder="1" applyFont="1" applyNumberFormat="1">
      <alignment vertical="center"/>
    </xf>
    <xf borderId="170" fillId="2" fontId="8" numFmtId="0" xfId="0" applyBorder="1" applyFont="1"/>
    <xf borderId="181" fillId="2" fontId="36" numFmtId="0" xfId="0" applyAlignment="1" applyBorder="1" applyFont="1">
      <alignment horizontal="center" shrinkToFit="0" vertical="center" wrapText="1"/>
    </xf>
    <xf borderId="182" fillId="0" fontId="2" numFmtId="0" xfId="0" applyBorder="1" applyFont="1"/>
    <xf borderId="183" fillId="0" fontId="2" numFmtId="0" xfId="0" applyBorder="1" applyFont="1"/>
    <xf borderId="182" fillId="0" fontId="2" numFmtId="0" xfId="0" applyAlignment="1" applyBorder="1" applyFont="1">
      <alignment horizontal="center" vertical="center"/>
    </xf>
    <xf borderId="184" fillId="2" fontId="8" numFmtId="0" xfId="0" applyBorder="1" applyFont="1"/>
    <xf borderId="185" fillId="2" fontId="2" numFmtId="0" xfId="0" applyBorder="1" applyFont="1"/>
    <xf borderId="186" fillId="0" fontId="23" numFmtId="4" xfId="0" applyAlignment="1" applyBorder="1" applyFont="1" applyNumberFormat="1">
      <alignment horizontal="left" vertical="center"/>
    </xf>
    <xf borderId="187" fillId="5" fontId="24" numFmtId="166" xfId="0" applyAlignment="1" applyBorder="1" applyFont="1" applyNumberFormat="1">
      <alignment horizontal="right" vertical="center"/>
    </xf>
    <xf borderId="188" fillId="5" fontId="24" numFmtId="166" xfId="0" applyAlignment="1" applyBorder="1" applyFont="1" applyNumberFormat="1">
      <alignment vertical="center"/>
    </xf>
    <xf borderId="189" fillId="5" fontId="24" numFmtId="166" xfId="0" applyAlignment="1" applyBorder="1" applyFont="1" applyNumberFormat="1">
      <alignment vertical="center"/>
    </xf>
    <xf borderId="190" fillId="0" fontId="2" numFmtId="0" xfId="0" applyBorder="1" applyFont="1"/>
    <xf borderId="191" fillId="0" fontId="2" numFmtId="0" xfId="0" applyBorder="1" applyFont="1"/>
    <xf borderId="183" fillId="0" fontId="2" numFmtId="0" xfId="0" applyAlignment="1" applyBorder="1" applyFont="1">
      <alignment horizontal="center" vertical="center"/>
    </xf>
    <xf borderId="192" fillId="0" fontId="24" numFmtId="4" xfId="0" applyAlignment="1" applyBorder="1" applyFont="1" applyNumberFormat="1">
      <alignment horizontal="left" shrinkToFit="0" vertical="center" wrapText="1"/>
    </xf>
    <xf borderId="193" fillId="5" fontId="24" numFmtId="166" xfId="0" applyAlignment="1" applyBorder="1" applyFont="1" applyNumberFormat="1">
      <alignment horizontal="center" vertical="center"/>
    </xf>
    <xf borderId="194" fillId="5" fontId="24" numFmtId="166" xfId="0" applyAlignment="1" applyBorder="1" applyFont="1" applyNumberFormat="1">
      <alignment horizontal="center" vertical="center"/>
    </xf>
    <xf borderId="195" fillId="5" fontId="24" numFmtId="166" xfId="0" applyAlignment="1" applyBorder="1" applyFont="1" applyNumberFormat="1">
      <alignment horizontal="center" vertical="center"/>
    </xf>
    <xf borderId="72" fillId="0" fontId="24" numFmtId="4" xfId="0" applyAlignment="1" applyBorder="1" applyFont="1" applyNumberFormat="1">
      <alignment horizontal="left" shrinkToFit="0" vertical="center" wrapText="1"/>
    </xf>
    <xf borderId="77" fillId="5" fontId="24" numFmtId="166" xfId="0" applyAlignment="1" applyBorder="1" applyFont="1" applyNumberFormat="1">
      <alignment horizontal="center" vertical="center"/>
    </xf>
    <xf borderId="196" fillId="5" fontId="24" numFmtId="166" xfId="0" applyAlignment="1" applyBorder="1" applyFont="1" applyNumberFormat="1">
      <alignment horizontal="center" vertical="center"/>
    </xf>
    <xf borderId="78" fillId="5" fontId="24" numFmtId="166" xfId="0" applyAlignment="1" applyBorder="1" applyFont="1" applyNumberFormat="1">
      <alignment horizontal="center" vertical="center"/>
    </xf>
    <xf borderId="174" fillId="0" fontId="2" numFmtId="1" xfId="0" applyBorder="1" applyFont="1" applyNumberFormat="1"/>
    <xf borderId="61" fillId="0" fontId="24" numFmtId="4" xfId="0" applyAlignment="1" applyBorder="1" applyFont="1" applyNumberFormat="1">
      <alignment horizontal="left" shrinkToFit="0" vertical="center" wrapText="1"/>
    </xf>
    <xf borderId="66" fillId="5" fontId="24" numFmtId="166" xfId="0" applyAlignment="1" applyBorder="1" applyFont="1" applyNumberFormat="1">
      <alignment horizontal="center" vertical="center"/>
    </xf>
    <xf borderId="197" fillId="5" fontId="24" numFmtId="166" xfId="0" applyAlignment="1" applyBorder="1" applyFont="1" applyNumberFormat="1">
      <alignment horizontal="center" vertical="center"/>
    </xf>
    <xf borderId="67" fillId="5" fontId="24" numFmtId="166" xfId="0" applyAlignment="1" applyBorder="1" applyFont="1" applyNumberFormat="1">
      <alignment horizontal="center" vertical="center"/>
    </xf>
    <xf borderId="198" fillId="2" fontId="8" numFmtId="0" xfId="0" applyBorder="1" applyFont="1"/>
    <xf borderId="199" fillId="2" fontId="8" numFmtId="0" xfId="0" applyBorder="1" applyFont="1"/>
    <xf borderId="200" fillId="2" fontId="8" numFmtId="0" xfId="0" applyBorder="1" applyFont="1"/>
    <xf borderId="201" fillId="2" fontId="23" numFmtId="4" xfId="0" applyAlignment="1" applyBorder="1" applyFont="1" applyNumberFormat="1">
      <alignment horizontal="center" shrinkToFit="0" vertical="center" wrapText="1"/>
    </xf>
    <xf borderId="202" fillId="0" fontId="4" numFmtId="0" xfId="0" applyBorder="1" applyFont="1"/>
    <xf borderId="203" fillId="0" fontId="2" numFmtId="0" xfId="0" applyBorder="1" applyFont="1"/>
    <xf borderId="204" fillId="0" fontId="2" numFmtId="0" xfId="0" applyBorder="1" applyFont="1"/>
    <xf borderId="205" fillId="0" fontId="2" numFmtId="0" xfId="0" applyBorder="1" applyFont="1"/>
    <xf borderId="170" fillId="2" fontId="23" numFmtId="4" xfId="0" applyAlignment="1" applyBorder="1" applyFont="1" applyNumberFormat="1">
      <alignment horizontal="left" shrinkToFit="0" vertical="center" wrapText="1"/>
    </xf>
    <xf borderId="170" fillId="2" fontId="8" numFmtId="0" xfId="0" applyAlignment="1" applyBorder="1" applyFont="1">
      <alignment horizontal="center"/>
    </xf>
    <xf borderId="181" fillId="2" fontId="8" numFmtId="0" xfId="0" applyBorder="1" applyFont="1"/>
    <xf borderId="206" fillId="0" fontId="24" numFmtId="4" xfId="0" applyAlignment="1" applyBorder="1" applyFont="1" applyNumberFormat="1">
      <alignment horizontal="left" shrinkToFit="0" vertical="center" wrapText="1"/>
    </xf>
    <xf borderId="207" fillId="0" fontId="2" numFmtId="14" xfId="0" applyBorder="1" applyFont="1" applyNumberFormat="1"/>
    <xf borderId="105" fillId="0" fontId="2" numFmtId="0" xfId="0" applyAlignment="1" applyBorder="1" applyFont="1">
      <alignment horizontal="left"/>
    </xf>
    <xf borderId="208" fillId="0" fontId="24" numFmtId="4" xfId="0" applyAlignment="1" applyBorder="1" applyFont="1" applyNumberFormat="1">
      <alignment horizontal="left" shrinkToFit="0" vertical="center" wrapText="1"/>
    </xf>
    <xf borderId="209" fillId="2" fontId="8" numFmtId="0" xfId="0" applyAlignment="1" applyBorder="1" applyFont="1">
      <alignment horizontal="center"/>
    </xf>
    <xf borderId="110" fillId="0" fontId="2" numFmtId="0" xfId="0" applyAlignment="1" applyBorder="1" applyFont="1">
      <alignment horizontal="left"/>
    </xf>
    <xf borderId="207" fillId="0" fontId="2" numFmtId="1" xfId="0" applyBorder="1" applyFont="1" applyNumberFormat="1"/>
    <xf borderId="210" fillId="0" fontId="2" numFmtId="14" xfId="0" applyBorder="1" applyFont="1" applyNumberFormat="1"/>
    <xf borderId="203" fillId="9" fontId="2" numFmtId="0" xfId="0" applyBorder="1" applyFill="1" applyFont="1"/>
    <xf borderId="204" fillId="9" fontId="2" numFmtId="0" xfId="0" applyBorder="1" applyFont="1"/>
    <xf borderId="205" fillId="9" fontId="2" numFmtId="0" xfId="0" applyBorder="1" applyFont="1"/>
    <xf borderId="178" fillId="0" fontId="8" numFmtId="9" xfId="0" applyBorder="1" applyFont="1" applyNumberFormat="1"/>
    <xf borderId="211" fillId="9" fontId="2" numFmtId="0" xfId="0" applyBorder="1" applyFont="1"/>
    <xf borderId="212" fillId="9" fontId="2" numFmtId="0" xfId="0" applyBorder="1" applyFont="1"/>
  </cellXfs>
  <cellStyles count="1">
    <cellStyle xfId="0" name="Normal" builtinId="0"/>
  </cellStyles>
  <dxfs count="6">
    <dxf>
      <font>
        <color theme="0"/>
      </font>
      <fill>
        <patternFill patternType="none"/>
      </fill>
      <border/>
    </dxf>
    <dxf>
      <font/>
      <fill>
        <patternFill patternType="solid">
          <fgColor rgb="FFDEEAF6"/>
          <bgColor rgb="FFDEEAF6"/>
        </patternFill>
      </fill>
      <border/>
    </dxf>
    <dxf>
      <font/>
      <fill>
        <patternFill patternType="solid">
          <fgColor rgb="FFFFFFFF"/>
          <bgColor rgb="FFFFFFFF"/>
        </patternFill>
      </fill>
      <border/>
    </dxf>
    <dxf>
      <font/>
      <fill>
        <patternFill patternType="solid">
          <fgColor rgb="FFEA9999"/>
          <bgColor rgb="FFEA9999"/>
        </patternFill>
      </fill>
      <border/>
    </dxf>
    <dxf>
      <font/>
      <fill>
        <patternFill patternType="solid">
          <fgColor rgb="FFD8D8D8"/>
          <bgColor rgb="FFD8D8D8"/>
        </patternFill>
      </fill>
      <border/>
    </dxf>
    <dxf>
      <font>
        <color rgb="FF9C0006"/>
      </font>
      <fill>
        <patternFill patternType="solid">
          <fgColor rgb="FFFFC7CE"/>
          <bgColor rgb="FFFFC7CE"/>
        </patternFill>
      </fill>
      <border/>
    </dxf>
  </dxfs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3" Type="http://schemas.openxmlformats.org/officeDocument/2006/relationships/sharedStrings" Target="sharedStrings.xml"/><Relationship Id="rId7" Type="http://schemas.openxmlformats.org/officeDocument/2006/relationships/worksheet" Target="worksheets/sheet4.xml"/><Relationship Id="rId2" Type="http://schemas.openxmlformats.org/officeDocument/2006/relationships/styles" Target="styles.xml"/><Relationship Id="rId1" Type="http://schemas.openxmlformats.org/officeDocument/2006/relationships/theme" Target="theme/theme1.xml"/><Relationship Id="rId6" Type="http://schemas.openxmlformats.org/officeDocument/2006/relationships/worksheet" Target="worksheets/sheet3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2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1.xml"/><Relationship Id="rId9" Type="http://schemas.openxmlformats.org/officeDocument/2006/relationships/customXml" Target="../customXml/item1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3.png"/><Relationship Id="rId2" Type="http://schemas.openxmlformats.org/officeDocument/2006/relationships/image" Target="../media/image4.jpg"/><Relationship Id="rId3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image" Target="../media/image5.png"/><Relationship Id="rId2" Type="http://schemas.openxmlformats.org/officeDocument/2006/relationships/image" Target="../media/image3.png"/><Relationship Id="rId3" Type="http://schemas.openxmlformats.org/officeDocument/2006/relationships/image" Target="../media/image4.jpg"/><Relationship Id="rId4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5648325</xdr:colOff>
      <xdr:row>1</xdr:row>
      <xdr:rowOff>47625</xdr:rowOff>
    </xdr:from>
    <xdr:ext cx="5172075" cy="762000"/>
    <xdr:sp>
      <xdr:nvSpPr>
        <xdr:cNvPr id="3" name="Shape 3"/>
        <xdr:cNvSpPr/>
      </xdr:nvSpPr>
      <xdr:spPr>
        <a:xfrm>
          <a:off x="2760915" y="3403763"/>
          <a:ext cx="5170170" cy="752475"/>
        </a:xfrm>
        <a:prstGeom prst="rect">
          <a:avLst/>
        </a:prstGeom>
        <a:solidFill>
          <a:srgbClr val="FFFFFF"/>
        </a:solidFill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r>
            <a:t/>
          </a:r>
          <a:endParaRPr sz="1100"/>
        </a:p>
      </xdr:txBody>
    </xdr:sp>
    <xdr:clientData fLocksWithSheet="0"/>
  </xdr:oneCellAnchor>
  <xdr:oneCellAnchor>
    <xdr:from>
      <xdr:col>1</xdr:col>
      <xdr:colOff>5848350</xdr:colOff>
      <xdr:row>2</xdr:row>
      <xdr:rowOff>57150</xdr:rowOff>
    </xdr:from>
    <xdr:ext cx="1066800" cy="419100"/>
    <xdr:pic>
      <xdr:nvPicPr>
        <xdr:cNvPr id="0" name="image3.png" title="Imagem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7077075</xdr:colOff>
      <xdr:row>2</xdr:row>
      <xdr:rowOff>47625</xdr:rowOff>
    </xdr:from>
    <xdr:ext cx="1714500" cy="514350"/>
    <xdr:pic>
      <xdr:nvPicPr>
        <xdr:cNvPr id="0" name="image4.jpg" title="Imagem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285750</xdr:colOff>
      <xdr:row>2</xdr:row>
      <xdr:rowOff>28575</xdr:rowOff>
    </xdr:from>
    <xdr:ext cx="1990725" cy="571500"/>
    <xdr:pic>
      <xdr:nvPicPr>
        <xdr:cNvPr id="0" name="image2.png" title="Imagem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161925</xdr:rowOff>
    </xdr:from>
    <xdr:ext cx="2295525" cy="971550"/>
    <xdr:pic>
      <xdr:nvPicPr>
        <xdr:cNvPr id="0" name="image1.png" title="Imagem"/>
        <xdr:cNvPicPr preferRelativeResize="0"/>
      </xdr:nvPicPr>
      <xdr:blipFill>
        <a:blip cstate="print" r:embed="rId4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7562850" cy="409575"/>
    <xdr:sp>
      <xdr:nvSpPr>
        <xdr:cNvPr id="4" name="Shape 4"/>
        <xdr:cNvSpPr/>
      </xdr:nvSpPr>
      <xdr:spPr>
        <a:xfrm>
          <a:off x="1569338" y="3579975"/>
          <a:ext cx="7553325" cy="400050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r>
            <a:t/>
          </a:r>
          <a:endParaRPr sz="1100"/>
        </a:p>
      </xdr:txBody>
    </xdr:sp>
    <xdr:clientData fLocksWithSheet="0"/>
  </xdr:oneCellAnchor>
  <xdr:oneCellAnchor>
    <xdr:from>
      <xdr:col>10</xdr:col>
      <xdr:colOff>209550</xdr:colOff>
      <xdr:row>0</xdr:row>
      <xdr:rowOff>0</xdr:rowOff>
    </xdr:from>
    <xdr:ext cx="7572375" cy="409575"/>
    <xdr:sp>
      <xdr:nvSpPr>
        <xdr:cNvPr id="5" name="Shape 5"/>
        <xdr:cNvSpPr/>
      </xdr:nvSpPr>
      <xdr:spPr>
        <a:xfrm>
          <a:off x="1564575" y="3579975"/>
          <a:ext cx="7562850" cy="400050"/>
        </a:xfrm>
        <a:prstGeom prst="rect">
          <a:avLst/>
        </a:prstGeom>
        <a:solidFill>
          <a:schemeClr val="lt1"/>
        </a:solidFill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r>
            <a:t/>
          </a:r>
          <a:endParaRPr sz="1100"/>
        </a:p>
      </xdr:txBody>
    </xdr:sp>
    <xdr:clientData fLocksWithSheet="0"/>
  </xdr:oneCellAnchor>
  <xdr:oneCellAnchor>
    <xdr:from>
      <xdr:col>2</xdr:col>
      <xdr:colOff>962025</xdr:colOff>
      <xdr:row>51</xdr:row>
      <xdr:rowOff>9525</xdr:rowOff>
    </xdr:from>
    <xdr:ext cx="190500" cy="266700"/>
    <xdr:sp>
      <xdr:nvSpPr>
        <xdr:cNvPr id="6" name="Shape 6"/>
        <xdr:cNvSpPr txBox="1"/>
      </xdr:nvSpPr>
      <xdr:spPr>
        <a:xfrm>
          <a:off x="5253635" y="3647720"/>
          <a:ext cx="184731" cy="264560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sp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/>
        </a:p>
      </xdr:txBody>
    </xdr:sp>
    <xdr:clientData fLocksWithSheet="0"/>
  </xdr:oneCellAnchor>
  <xdr:oneCellAnchor>
    <xdr:from>
      <xdr:col>0</xdr:col>
      <xdr:colOff>57150</xdr:colOff>
      <xdr:row>0</xdr:row>
      <xdr:rowOff>9525</xdr:rowOff>
    </xdr:from>
    <xdr:ext cx="1543050" cy="495300"/>
    <xdr:pic>
      <xdr:nvPicPr>
        <xdr:cNvPr id="0" name="image5.png" title="Imagem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314325</xdr:colOff>
      <xdr:row>0</xdr:row>
      <xdr:rowOff>47625</xdr:rowOff>
    </xdr:from>
    <xdr:ext cx="762000" cy="304800"/>
    <xdr:pic>
      <xdr:nvPicPr>
        <xdr:cNvPr id="0" name="image3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1266825</xdr:colOff>
      <xdr:row>0</xdr:row>
      <xdr:rowOff>19050</xdr:rowOff>
    </xdr:from>
    <xdr:ext cx="1409700" cy="381000"/>
    <xdr:pic>
      <xdr:nvPicPr>
        <xdr:cNvPr id="0" name="image4.jpg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14</xdr:col>
      <xdr:colOff>1333500</xdr:colOff>
      <xdr:row>0</xdr:row>
      <xdr:rowOff>0</xdr:rowOff>
    </xdr:from>
    <xdr:ext cx="1190625" cy="466725"/>
    <xdr:pic>
      <xdr:nvPicPr>
        <xdr:cNvPr id="0" name="image2.png"/>
        <xdr:cNvPicPr preferRelativeResize="0"/>
      </xdr:nvPicPr>
      <xdr:blipFill>
        <a:blip cstate="print" r:embed="rId4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4.71"/>
    <col customWidth="1" min="2" max="2" width="119.57"/>
    <col customWidth="1" min="3" max="26" width="8.71"/>
  </cols>
  <sheetData>
    <row r="1" ht="14.25" customHeight="1">
      <c r="A1" s="1"/>
      <c r="D1" s="2"/>
      <c r="E1" s="2"/>
      <c r="F1" s="2"/>
      <c r="G1" s="2"/>
      <c r="H1" s="2"/>
      <c r="I1" s="2"/>
      <c r="J1" s="2"/>
      <c r="K1" s="2"/>
      <c r="L1" s="2"/>
      <c r="M1" s="2"/>
    </row>
    <row r="2" ht="14.25" customHeight="1"/>
    <row r="3" ht="14.25" customHeight="1">
      <c r="A3" s="3" t="s">
        <v>0</v>
      </c>
      <c r="B3" s="4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ht="16.5" customHeight="1"/>
    <row r="5" ht="14.25" customHeight="1">
      <c r="A5" s="5" t="s">
        <v>1</v>
      </c>
      <c r="B5" s="4"/>
      <c r="C5" s="2"/>
    </row>
    <row r="6" ht="14.25" customHeight="1"/>
    <row r="7" ht="43.5" customHeight="1">
      <c r="A7" s="6" t="s">
        <v>2</v>
      </c>
      <c r="B7" s="7"/>
    </row>
    <row r="8" ht="14.25" customHeight="1">
      <c r="A8" s="8" t="s">
        <v>3</v>
      </c>
      <c r="B8" s="9" t="s">
        <v>4</v>
      </c>
    </row>
    <row r="9" ht="14.25" customHeight="1">
      <c r="A9" s="10" t="s">
        <v>5</v>
      </c>
      <c r="B9" s="11" t="s">
        <v>6</v>
      </c>
    </row>
    <row r="10" ht="14.25" hidden="1" customHeight="1">
      <c r="A10" s="10" t="s">
        <v>7</v>
      </c>
      <c r="B10" s="12"/>
    </row>
    <row r="11" ht="14.25" customHeight="1">
      <c r="A11" s="13" t="s">
        <v>8</v>
      </c>
      <c r="B11" s="14">
        <v>46023.0</v>
      </c>
    </row>
    <row r="12" ht="14.25" customHeight="1">
      <c r="A12" s="13" t="s">
        <v>9</v>
      </c>
      <c r="B12" s="12">
        <v>18.0</v>
      </c>
    </row>
    <row r="13" ht="14.25" customHeight="1">
      <c r="A13" s="15" t="s">
        <v>10</v>
      </c>
      <c r="B13" s="16">
        <v>15000.0</v>
      </c>
    </row>
    <row r="14" ht="14.25" customHeight="1"/>
    <row r="15" ht="14.25" customHeight="1"/>
    <row r="16" ht="14.25" customHeight="1">
      <c r="A16" s="8" t="s">
        <v>11</v>
      </c>
      <c r="B16" s="17"/>
    </row>
    <row r="17" ht="14.25" customHeight="1">
      <c r="A17" s="10" t="s">
        <v>12</v>
      </c>
      <c r="B17" s="18"/>
    </row>
    <row r="18" ht="14.25" customHeight="1">
      <c r="A18" s="10" t="s">
        <v>13</v>
      </c>
      <c r="B18" s="18"/>
    </row>
    <row r="19" ht="14.25" customHeight="1">
      <c r="A19" s="19" t="s">
        <v>14</v>
      </c>
      <c r="B19" s="20"/>
    </row>
    <row r="20" ht="14.25" customHeight="1">
      <c r="A20" s="19" t="s">
        <v>15</v>
      </c>
      <c r="B20" s="20"/>
    </row>
    <row r="21" ht="14.25" customHeight="1">
      <c r="A21" s="21" t="s">
        <v>16</v>
      </c>
      <c r="B21" s="22"/>
    </row>
    <row r="22" ht="14.25" hidden="1" customHeight="1">
      <c r="A22" s="23" t="s">
        <v>17</v>
      </c>
      <c r="B22" s="24" t="s">
        <v>18</v>
      </c>
    </row>
    <row r="23" ht="14.25" hidden="1" customHeight="1">
      <c r="A23" s="23" t="s">
        <v>19</v>
      </c>
      <c r="B23" s="24">
        <v>7.0</v>
      </c>
      <c r="C23" s="25" t="s">
        <v>20</v>
      </c>
    </row>
    <row r="24" ht="14.25" customHeight="1">
      <c r="A24" s="26"/>
      <c r="B24" s="2"/>
    </row>
    <row r="25" ht="14.25" customHeight="1">
      <c r="A25" s="8" t="s">
        <v>21</v>
      </c>
      <c r="B25" s="27">
        <f>'Orçamento'!M43</f>
        <v>0</v>
      </c>
    </row>
    <row r="26" ht="14.25" hidden="1" customHeight="1">
      <c r="A26" s="23" t="s">
        <v>22</v>
      </c>
      <c r="B26" s="28" t="str">
        <f>#REF!</f>
        <v>#REF!</v>
      </c>
    </row>
    <row r="27" ht="14.25" customHeight="1">
      <c r="A27" s="26"/>
      <c r="B27" s="2"/>
    </row>
    <row r="28" ht="14.25" hidden="1" customHeight="1">
      <c r="A28" s="29" t="s">
        <v>23</v>
      </c>
      <c r="B28" s="30"/>
    </row>
    <row r="29" ht="8.25" hidden="1" customHeight="1"/>
    <row r="30" ht="14.25" hidden="1" customHeight="1">
      <c r="A30" s="8" t="str">
        <f>IFS($B$22="","",AND($B$22=Listas!$A$7,$B$23&lt;=1), "", AND($B$22=Listas!$A$7,$B$23&gt;1), "Instituição parceira 1", $B$22=Listas!$A$8, "Instituição principal")</f>
        <v>Instituição parceira 1</v>
      </c>
      <c r="B30" s="17"/>
    </row>
    <row r="31" ht="14.25" hidden="1" customHeight="1">
      <c r="A31" s="15" t="str">
        <f>IFS($B$22="","",AND($B$22=Listas!$A$7,$B$23&lt;=1), "", AND($B$22=Listas!$A$7,$B$23&gt;1), "Investigador responsável",$B$22=Listas!$A$8, "Investigador responsável")</f>
        <v>Investigador responsável</v>
      </c>
      <c r="B31" s="22"/>
    </row>
    <row r="32" ht="14.25" hidden="1" customHeight="1">
      <c r="A32" s="8" t="s">
        <v>24</v>
      </c>
      <c r="B32" s="17"/>
    </row>
    <row r="33" ht="14.25" hidden="1" customHeight="1">
      <c r="A33" s="15" t="s">
        <v>25</v>
      </c>
      <c r="B33" s="22"/>
    </row>
    <row r="34" ht="14.25" hidden="1" customHeight="1">
      <c r="A34" s="8" t="s">
        <v>26</v>
      </c>
      <c r="B34" s="17"/>
    </row>
    <row r="35" ht="14.25" hidden="1" customHeight="1">
      <c r="A35" s="15" t="s">
        <v>25</v>
      </c>
      <c r="B35" s="22"/>
    </row>
    <row r="36" ht="14.25" hidden="1" customHeight="1">
      <c r="A36" s="8" t="s">
        <v>27</v>
      </c>
      <c r="B36" s="17"/>
    </row>
    <row r="37" ht="14.25" hidden="1" customHeight="1">
      <c r="A37" s="15" t="s">
        <v>25</v>
      </c>
      <c r="B37" s="22"/>
    </row>
    <row r="38" ht="14.25" hidden="1" customHeight="1">
      <c r="A38" s="8" t="s">
        <v>28</v>
      </c>
      <c r="B38" s="17"/>
    </row>
    <row r="39" ht="14.25" hidden="1" customHeight="1">
      <c r="A39" s="15" t="s">
        <v>25</v>
      </c>
      <c r="B39" s="22"/>
    </row>
    <row r="40" ht="14.25" hidden="1" customHeight="1">
      <c r="A40" s="8" t="s">
        <v>29</v>
      </c>
      <c r="B40" s="17"/>
    </row>
    <row r="41" ht="14.25" hidden="1" customHeight="1">
      <c r="A41" s="15" t="s">
        <v>25</v>
      </c>
      <c r="B41" s="22"/>
    </row>
    <row r="42" ht="14.25" customHeight="1"/>
    <row r="43" ht="103.5" customHeight="1">
      <c r="A43" s="31" t="s">
        <v>30</v>
      </c>
      <c r="B43" s="32"/>
    </row>
    <row r="44" ht="14.25" customHeight="1">
      <c r="A44" s="33" t="s">
        <v>31</v>
      </c>
      <c r="B44" s="34" t="s">
        <v>31</v>
      </c>
    </row>
    <row r="45" ht="14.25" customHeight="1">
      <c r="A45" s="33" t="s">
        <v>31</v>
      </c>
      <c r="B45" s="34" t="s">
        <v>31</v>
      </c>
    </row>
    <row r="46" ht="14.25" customHeight="1">
      <c r="A46" s="35" t="s">
        <v>32</v>
      </c>
      <c r="B46" s="36"/>
    </row>
    <row r="47" ht="14.25" customHeight="1">
      <c r="A47" s="33" t="s">
        <v>33</v>
      </c>
      <c r="B47" s="37"/>
    </row>
    <row r="48" ht="14.25" customHeight="1">
      <c r="A48" s="38" t="s">
        <v>34</v>
      </c>
      <c r="B48" s="39"/>
    </row>
    <row r="49" ht="14.25" customHeight="1">
      <c r="A49" s="36"/>
      <c r="B49" s="36"/>
    </row>
    <row r="50" ht="14.25" customHeight="1">
      <c r="A50" s="40" t="s">
        <v>35</v>
      </c>
      <c r="B50" s="41" t="s">
        <v>36</v>
      </c>
    </row>
    <row r="51" ht="14.25" customHeight="1">
      <c r="A51" s="33" t="s">
        <v>31</v>
      </c>
      <c r="B51" s="42" t="s">
        <v>37</v>
      </c>
    </row>
    <row r="52" ht="14.25" customHeight="1">
      <c r="A52" s="38" t="s">
        <v>31</v>
      </c>
      <c r="B52" s="43" t="s">
        <v>38</v>
      </c>
    </row>
    <row r="53" ht="14.25" customHeight="1">
      <c r="A53" s="36"/>
      <c r="B53" s="36"/>
    </row>
    <row r="54" ht="14.25" customHeight="1">
      <c r="A54" s="36"/>
      <c r="B54" s="36"/>
    </row>
    <row r="55" ht="14.25" customHeight="1">
      <c r="A55" s="36"/>
      <c r="B55" s="36"/>
    </row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  <row r="1001" ht="14.25" customHeight="1"/>
  </sheetData>
  <mergeCells count="7">
    <mergeCell ref="A3:B3"/>
    <mergeCell ref="A5:B5"/>
    <mergeCell ref="A7:B7"/>
    <mergeCell ref="A28:B28"/>
    <mergeCell ref="A43:B43"/>
    <mergeCell ref="A47:B47"/>
    <mergeCell ref="A48:B48"/>
  </mergeCells>
  <conditionalFormatting sqref="A32:B33">
    <cfRule type="expression" dxfId="0" priority="1">
      <formula>$B$23&lt;3</formula>
    </cfRule>
  </conditionalFormatting>
  <conditionalFormatting sqref="A34:B35">
    <cfRule type="expression" dxfId="0" priority="2">
      <formula>$B$23&lt;4</formula>
    </cfRule>
  </conditionalFormatting>
  <conditionalFormatting sqref="A36:B37">
    <cfRule type="expression" dxfId="0" priority="3">
      <formula>$B$23&lt;5</formula>
    </cfRule>
  </conditionalFormatting>
  <conditionalFormatting sqref="A38:B39">
    <cfRule type="expression" dxfId="0" priority="4">
      <formula>$B$23&lt;6</formula>
    </cfRule>
  </conditionalFormatting>
  <conditionalFormatting sqref="A40:B41">
    <cfRule type="expression" dxfId="0" priority="5">
      <formula>$B$23&lt;7</formula>
    </cfRule>
  </conditionalFormatting>
  <conditionalFormatting sqref="C23">
    <cfRule type="expression" dxfId="0" priority="6">
      <formula>$B$23&lt;=7</formula>
    </cfRule>
  </conditionalFormatting>
  <conditionalFormatting sqref="B8:B9">
    <cfRule type="cellIs" dxfId="1" priority="7" operator="equal">
      <formula>""</formula>
    </cfRule>
  </conditionalFormatting>
  <dataValidations>
    <dataValidation type="list" allowBlank="1" showInputMessage="1" showErrorMessage="1" prompt="Escolha da lista" sqref="B22">
      <formula1>Listas!$A$7:$A$8</formula1>
    </dataValidation>
    <dataValidation type="decimal" allowBlank="1" showErrorMessage="1" sqref="B12">
      <formula1>18.0</formula1>
      <formula2>24.0</formula2>
    </dataValidation>
  </dataValidations>
  <printOptions/>
  <pageMargins bottom="0.75" footer="0.0" header="0.0" left="0.7" right="0.7" top="0.75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3" width="8.71"/>
    <col customWidth="1" min="4" max="4" width="40.71"/>
    <col customWidth="1" min="6" max="6" width="15.86"/>
    <col customWidth="1" min="7" max="7" width="17.29"/>
    <col customWidth="1" min="8" max="26" width="8.71"/>
  </cols>
  <sheetData>
    <row r="1" ht="14.25" customHeight="1">
      <c r="G1" s="44"/>
    </row>
    <row r="2" ht="18.0" customHeight="1">
      <c r="B2" s="45" t="s">
        <v>39</v>
      </c>
      <c r="C2" s="46"/>
      <c r="D2" s="46"/>
      <c r="E2" s="46"/>
      <c r="F2" s="47"/>
      <c r="G2" s="44"/>
    </row>
    <row r="3" ht="14.25" customHeight="1">
      <c r="G3" s="44"/>
    </row>
    <row r="4" ht="14.25" customHeight="1">
      <c r="B4" s="48" t="s">
        <v>40</v>
      </c>
      <c r="C4" s="30"/>
      <c r="D4" s="49">
        <v>10.0</v>
      </c>
      <c r="G4" s="44"/>
    </row>
    <row r="5" ht="14.25" customHeight="1">
      <c r="B5" s="48" t="s">
        <v>41</v>
      </c>
      <c r="C5" s="50"/>
      <c r="G5" s="44"/>
    </row>
    <row r="6" ht="14.25" customHeight="1">
      <c r="C6" s="51" t="s">
        <v>42</v>
      </c>
      <c r="D6" s="51" t="s">
        <v>43</v>
      </c>
      <c r="E6" s="52" t="s">
        <v>44</v>
      </c>
      <c r="F6" s="52" t="s">
        <v>9</v>
      </c>
      <c r="G6" s="53" t="s">
        <v>45</v>
      </c>
      <c r="H6" s="2"/>
    </row>
    <row r="7" ht="14.25" customHeight="1">
      <c r="C7" s="54">
        <v>1.0</v>
      </c>
      <c r="D7" s="55"/>
      <c r="E7" s="56"/>
      <c r="F7" s="57"/>
      <c r="G7" s="58">
        <f>SUMIF('Orçamento'!$D$26:$D$30,Tarefas!C7,'Orçamento'!$M$26:$M$30)+SUMIF('Orçamento'!$C$36:$C$183,Tarefas!C7,'Orçamento'!$G$36:$G$183)</f>
        <v>0</v>
      </c>
    </row>
    <row r="8" ht="14.25" customHeight="1">
      <c r="C8" s="54">
        <f>IF($D$4&gt;=2,2,"")</f>
        <v>2</v>
      </c>
      <c r="D8" s="55"/>
      <c r="E8" s="55"/>
      <c r="F8" s="57"/>
      <c r="G8" s="58">
        <f>SUMIF('Orçamento'!$D$26:$D$30,Tarefas!C8,'Orçamento'!$M$26:$M$30)+SUMIF('Orçamento'!$C$36:$C$183,Tarefas!C8,'Orçamento'!$G$36:$G$183)</f>
        <v>0</v>
      </c>
    </row>
    <row r="9" ht="14.25" customHeight="1">
      <c r="C9" s="54">
        <f>IF($D$4&gt;=3,3,"")</f>
        <v>3</v>
      </c>
      <c r="D9" s="55"/>
      <c r="E9" s="55"/>
      <c r="F9" s="57"/>
      <c r="G9" s="58">
        <f>SUMIF('Orçamento'!$D$26:$D$30,Tarefas!C9,'Orçamento'!$M$26:$M$30)+SUMIF('Orçamento'!$C$36:$C$183,Tarefas!C9,'Orçamento'!$G$36:$G$183)</f>
        <v>0</v>
      </c>
    </row>
    <row r="10" ht="14.25" customHeight="1">
      <c r="C10" s="54">
        <f>IF($D$4&gt;=4,4,"")</f>
        <v>4</v>
      </c>
      <c r="D10" s="55"/>
      <c r="E10" s="55"/>
      <c r="F10" s="57"/>
      <c r="G10" s="58">
        <f>SUMIF('Orçamento'!$D$26:$D$30,Tarefas!C10,'Orçamento'!$M$26:$M$30)+SUMIF('Orçamento'!$C$36:$C$183,Tarefas!C10,'Orçamento'!$G$36:$G$183)</f>
        <v>0</v>
      </c>
    </row>
    <row r="11" ht="14.25" customHeight="1">
      <c r="C11" s="54">
        <f>IF($D$4&gt;=5,5,"")</f>
        <v>5</v>
      </c>
      <c r="D11" s="55"/>
      <c r="E11" s="55"/>
      <c r="F11" s="57"/>
      <c r="G11" s="58">
        <f>SUMIF('Orçamento'!$D$26:$D$30,Tarefas!C11,'Orçamento'!$M$26:$M$30)+SUMIF('Orçamento'!$C$36:$C$183,Tarefas!C11,'Orçamento'!$G$36:$G$183)</f>
        <v>0</v>
      </c>
    </row>
    <row r="12" ht="14.25" customHeight="1">
      <c r="C12" s="54">
        <f>IF($D$4&gt;=6,6,"")</f>
        <v>6</v>
      </c>
      <c r="D12" s="55"/>
      <c r="E12" s="55"/>
      <c r="F12" s="57"/>
      <c r="G12" s="58">
        <f>SUMIF('Orçamento'!$D$26:$D$30,Tarefas!C12,'Orçamento'!$M$26:$M$30)+SUMIF('Orçamento'!$C$36:$C$183,Tarefas!C12,'Orçamento'!$G$36:$G$183)</f>
        <v>0</v>
      </c>
    </row>
    <row r="13" ht="14.25" customHeight="1">
      <c r="C13" s="54">
        <f>IF($D$4&gt;=7,7,"")</f>
        <v>7</v>
      </c>
      <c r="D13" s="55"/>
      <c r="E13" s="55"/>
      <c r="F13" s="57"/>
      <c r="G13" s="58">
        <f>SUMIF('Orçamento'!$D$26:$D$30,Tarefas!C13,'Orçamento'!$M$26:$M$30)+SUMIF('Orçamento'!$C$36:$C$183,Tarefas!C13,'Orçamento'!$G$36:$G$183)</f>
        <v>0</v>
      </c>
    </row>
    <row r="14" ht="14.25" customHeight="1">
      <c r="C14" s="54">
        <f>IF($D$4&gt;=8,8,"")</f>
        <v>8</v>
      </c>
      <c r="D14" s="55"/>
      <c r="E14" s="55"/>
      <c r="F14" s="57"/>
      <c r="G14" s="58">
        <f>SUMIF('Orçamento'!$D$26:$D$30,Tarefas!C14,'Orçamento'!$M$26:$M$30)+SUMIF('Orçamento'!$C$36:$C$183,Tarefas!C14,'Orçamento'!$G$36:$G$183)</f>
        <v>0</v>
      </c>
    </row>
    <row r="15" ht="14.25" customHeight="1">
      <c r="C15" s="54">
        <f>IF($D$4&gt;=9,9,"")</f>
        <v>9</v>
      </c>
      <c r="D15" s="55"/>
      <c r="E15" s="55"/>
      <c r="F15" s="57"/>
      <c r="G15" s="58">
        <f>SUMIF('Orçamento'!$D$26:$D$30,Tarefas!C15,'Orçamento'!$M$26:$M$30)+SUMIF('Orçamento'!$C$36:$C$183,Tarefas!C15,'Orçamento'!$G$36:$G$183)</f>
        <v>0</v>
      </c>
    </row>
    <row r="16" ht="14.25" customHeight="1">
      <c r="C16" s="54">
        <f>IF($D$4&gt;=10,10,"")</f>
        <v>10</v>
      </c>
      <c r="D16" s="55"/>
      <c r="E16" s="55"/>
      <c r="F16" s="57"/>
      <c r="G16" s="58">
        <f>SUMIF('Orçamento'!$D$26:$D$30,Tarefas!C16,'Orçamento'!$M$26:$M$30)+SUMIF('Orçamento'!$C$36:$C$183,Tarefas!C16,'Orçamento'!$G$36:$G$183)</f>
        <v>0</v>
      </c>
    </row>
    <row r="17" ht="14.25" customHeight="1">
      <c r="C17" s="2" t="s">
        <v>46</v>
      </c>
      <c r="G17" s="44">
        <f>G7+G8+G9+G10+G11+G12+G13+G14+G15+G16</f>
        <v>0</v>
      </c>
    </row>
    <row r="18" ht="14.25" customHeight="1">
      <c r="G18" s="44"/>
    </row>
    <row r="19" ht="14.25" customHeight="1">
      <c r="G19" s="44"/>
    </row>
    <row r="20" ht="14.25" customHeight="1">
      <c r="C20" s="59" t="s">
        <v>47</v>
      </c>
      <c r="D20" s="60"/>
      <c r="E20" s="60"/>
      <c r="F20" s="60"/>
      <c r="G20" s="60"/>
      <c r="H20" s="32"/>
    </row>
    <row r="21" ht="14.25" customHeight="1">
      <c r="C21" s="61" t="s">
        <v>48</v>
      </c>
      <c r="D21" s="62"/>
      <c r="E21" s="62"/>
      <c r="F21" s="62"/>
      <c r="G21" s="62"/>
      <c r="H21" s="39"/>
    </row>
    <row r="22" ht="14.25" customHeight="1">
      <c r="G22" s="44"/>
    </row>
    <row r="23" ht="14.25" customHeight="1">
      <c r="G23" s="44"/>
    </row>
    <row r="24" ht="14.25" customHeight="1">
      <c r="G24" s="44"/>
    </row>
    <row r="25" ht="14.25" customHeight="1">
      <c r="G25" s="44"/>
    </row>
    <row r="26" ht="14.25" customHeight="1">
      <c r="G26" s="44"/>
    </row>
    <row r="27" ht="14.25" customHeight="1">
      <c r="G27" s="44"/>
    </row>
    <row r="28" ht="14.25" customHeight="1">
      <c r="G28" s="44"/>
    </row>
    <row r="29" ht="14.25" customHeight="1">
      <c r="G29" s="44"/>
    </row>
    <row r="30" ht="14.25" customHeight="1">
      <c r="G30" s="44"/>
    </row>
    <row r="31" ht="14.25" customHeight="1">
      <c r="G31" s="44"/>
    </row>
    <row r="32" ht="14.25" customHeight="1">
      <c r="G32" s="44"/>
    </row>
    <row r="33" ht="14.25" customHeight="1">
      <c r="G33" s="44"/>
    </row>
    <row r="34" ht="14.25" customHeight="1">
      <c r="G34" s="44"/>
    </row>
    <row r="35" ht="14.25" customHeight="1">
      <c r="G35" s="44"/>
    </row>
    <row r="36" ht="14.25" customHeight="1">
      <c r="G36" s="44"/>
    </row>
    <row r="37" ht="14.25" customHeight="1">
      <c r="G37" s="44"/>
    </row>
    <row r="38" ht="14.25" customHeight="1">
      <c r="G38" s="44"/>
    </row>
    <row r="39" ht="14.25" customHeight="1">
      <c r="G39" s="44"/>
    </row>
    <row r="40" ht="14.25" customHeight="1">
      <c r="G40" s="44"/>
    </row>
    <row r="41" ht="14.25" customHeight="1">
      <c r="G41" s="44"/>
    </row>
    <row r="42" ht="14.25" customHeight="1">
      <c r="G42" s="44"/>
    </row>
    <row r="43" ht="14.25" customHeight="1">
      <c r="G43" s="44"/>
    </row>
    <row r="44" ht="14.25" customHeight="1">
      <c r="G44" s="44"/>
    </row>
    <row r="45" ht="14.25" customHeight="1">
      <c r="G45" s="44"/>
    </row>
    <row r="46" ht="14.25" customHeight="1">
      <c r="G46" s="44"/>
    </row>
    <row r="47" ht="14.25" customHeight="1">
      <c r="G47" s="44"/>
    </row>
    <row r="48" ht="14.25" customHeight="1">
      <c r="G48" s="44"/>
    </row>
    <row r="49" ht="14.25" customHeight="1">
      <c r="G49" s="44"/>
    </row>
    <row r="50" ht="14.25" customHeight="1">
      <c r="G50" s="44"/>
    </row>
    <row r="51" ht="14.25" customHeight="1">
      <c r="G51" s="44"/>
    </row>
    <row r="52" ht="14.25" customHeight="1">
      <c r="G52" s="44"/>
    </row>
    <row r="53" ht="14.25" customHeight="1">
      <c r="G53" s="44"/>
    </row>
    <row r="54" ht="14.25" customHeight="1">
      <c r="G54" s="44"/>
    </row>
    <row r="55" ht="14.25" customHeight="1">
      <c r="G55" s="44"/>
    </row>
    <row r="56" ht="14.25" customHeight="1">
      <c r="G56" s="44"/>
    </row>
    <row r="57" ht="14.25" customHeight="1">
      <c r="G57" s="44"/>
    </row>
    <row r="58" ht="14.25" customHeight="1">
      <c r="G58" s="44"/>
    </row>
    <row r="59" ht="14.25" customHeight="1">
      <c r="G59" s="44"/>
    </row>
    <row r="60" ht="14.25" customHeight="1">
      <c r="G60" s="44"/>
    </row>
    <row r="61" ht="14.25" customHeight="1">
      <c r="G61" s="44"/>
    </row>
    <row r="62" ht="14.25" customHeight="1">
      <c r="G62" s="44"/>
    </row>
    <row r="63" ht="14.25" customHeight="1">
      <c r="G63" s="44"/>
    </row>
    <row r="64" ht="14.25" customHeight="1">
      <c r="G64" s="44"/>
    </row>
    <row r="65" ht="14.25" customHeight="1">
      <c r="G65" s="44"/>
    </row>
    <row r="66" ht="14.25" customHeight="1">
      <c r="G66" s="44"/>
    </row>
    <row r="67" ht="14.25" customHeight="1">
      <c r="G67" s="44"/>
    </row>
    <row r="68" ht="14.25" customHeight="1">
      <c r="G68" s="44"/>
    </row>
    <row r="69" ht="14.25" customHeight="1">
      <c r="G69" s="44"/>
    </row>
    <row r="70" ht="14.25" customHeight="1">
      <c r="G70" s="44"/>
    </row>
    <row r="71" ht="14.25" customHeight="1">
      <c r="G71" s="44"/>
    </row>
    <row r="72" ht="14.25" customHeight="1">
      <c r="G72" s="44"/>
    </row>
    <row r="73" ht="14.25" customHeight="1">
      <c r="G73" s="44"/>
    </row>
    <row r="74" ht="14.25" customHeight="1">
      <c r="G74" s="44"/>
    </row>
    <row r="75" ht="14.25" customHeight="1">
      <c r="G75" s="44"/>
    </row>
    <row r="76" ht="14.25" customHeight="1">
      <c r="G76" s="44"/>
    </row>
    <row r="77" ht="14.25" customHeight="1">
      <c r="G77" s="44"/>
    </row>
    <row r="78" ht="14.25" customHeight="1">
      <c r="G78" s="44"/>
    </row>
    <row r="79" ht="14.25" customHeight="1">
      <c r="G79" s="44"/>
    </row>
    <row r="80" ht="14.25" customHeight="1">
      <c r="G80" s="44"/>
    </row>
    <row r="81" ht="14.25" customHeight="1">
      <c r="G81" s="44"/>
    </row>
    <row r="82" ht="14.25" customHeight="1">
      <c r="G82" s="44"/>
    </row>
    <row r="83" ht="14.25" customHeight="1">
      <c r="G83" s="44"/>
    </row>
    <row r="84" ht="14.25" customHeight="1">
      <c r="G84" s="44"/>
    </row>
    <row r="85" ht="14.25" customHeight="1">
      <c r="G85" s="44"/>
    </row>
    <row r="86" ht="14.25" customHeight="1">
      <c r="G86" s="44"/>
    </row>
    <row r="87" ht="14.25" customHeight="1">
      <c r="G87" s="44"/>
    </row>
    <row r="88" ht="14.25" customHeight="1">
      <c r="G88" s="44"/>
    </row>
    <row r="89" ht="14.25" customHeight="1">
      <c r="G89" s="44"/>
    </row>
    <row r="90" ht="14.25" customHeight="1">
      <c r="G90" s="44"/>
    </row>
    <row r="91" ht="14.25" customHeight="1">
      <c r="G91" s="44"/>
    </row>
    <row r="92" ht="14.25" customHeight="1">
      <c r="G92" s="44"/>
    </row>
    <row r="93" ht="14.25" customHeight="1">
      <c r="G93" s="44"/>
    </row>
    <row r="94" ht="14.25" customHeight="1">
      <c r="G94" s="44"/>
    </row>
    <row r="95" ht="14.25" customHeight="1">
      <c r="G95" s="44"/>
    </row>
    <row r="96" ht="14.25" customHeight="1">
      <c r="G96" s="44"/>
    </row>
    <row r="97" ht="14.25" customHeight="1">
      <c r="G97" s="44"/>
    </row>
    <row r="98" ht="14.25" customHeight="1">
      <c r="G98" s="44"/>
    </row>
    <row r="99" ht="14.25" customHeight="1">
      <c r="G99" s="44"/>
    </row>
    <row r="100" ht="14.25" customHeight="1">
      <c r="G100" s="44"/>
    </row>
    <row r="101" ht="14.25" customHeight="1">
      <c r="G101" s="44"/>
    </row>
    <row r="102" ht="14.25" customHeight="1">
      <c r="G102" s="44"/>
    </row>
    <row r="103" ht="14.25" customHeight="1">
      <c r="G103" s="44"/>
    </row>
    <row r="104" ht="14.25" customHeight="1">
      <c r="G104" s="44"/>
    </row>
    <row r="105" ht="14.25" customHeight="1">
      <c r="G105" s="44"/>
    </row>
    <row r="106" ht="14.25" customHeight="1">
      <c r="G106" s="44"/>
    </row>
    <row r="107" ht="14.25" customHeight="1">
      <c r="G107" s="44"/>
    </row>
    <row r="108" ht="14.25" customHeight="1">
      <c r="G108" s="44"/>
    </row>
    <row r="109" ht="14.25" customHeight="1">
      <c r="G109" s="44"/>
    </row>
    <row r="110" ht="14.25" customHeight="1">
      <c r="G110" s="44"/>
    </row>
    <row r="111" ht="14.25" customHeight="1">
      <c r="G111" s="44"/>
    </row>
    <row r="112" ht="14.25" customHeight="1">
      <c r="G112" s="44"/>
    </row>
    <row r="113" ht="14.25" customHeight="1">
      <c r="G113" s="44"/>
    </row>
    <row r="114" ht="14.25" customHeight="1">
      <c r="G114" s="44"/>
    </row>
    <row r="115" ht="14.25" customHeight="1">
      <c r="G115" s="44"/>
    </row>
    <row r="116" ht="14.25" customHeight="1">
      <c r="G116" s="44"/>
    </row>
    <row r="117" ht="14.25" customHeight="1">
      <c r="G117" s="44"/>
    </row>
    <row r="118" ht="14.25" customHeight="1">
      <c r="G118" s="44"/>
    </row>
    <row r="119" ht="14.25" customHeight="1">
      <c r="G119" s="44"/>
    </row>
    <row r="120" ht="14.25" customHeight="1">
      <c r="G120" s="44"/>
    </row>
    <row r="121" ht="14.25" customHeight="1">
      <c r="G121" s="44"/>
    </row>
    <row r="122" ht="14.25" customHeight="1">
      <c r="G122" s="44"/>
    </row>
    <row r="123" ht="14.25" customHeight="1">
      <c r="G123" s="44"/>
    </row>
    <row r="124" ht="14.25" customHeight="1">
      <c r="G124" s="44"/>
    </row>
    <row r="125" ht="14.25" customHeight="1">
      <c r="G125" s="44"/>
    </row>
    <row r="126" ht="14.25" customHeight="1">
      <c r="G126" s="44"/>
    </row>
    <row r="127" ht="14.25" customHeight="1">
      <c r="G127" s="44"/>
    </row>
    <row r="128" ht="14.25" customHeight="1">
      <c r="G128" s="44"/>
    </row>
    <row r="129" ht="14.25" customHeight="1">
      <c r="G129" s="44"/>
    </row>
    <row r="130" ht="14.25" customHeight="1">
      <c r="G130" s="44"/>
    </row>
    <row r="131" ht="14.25" customHeight="1">
      <c r="G131" s="44"/>
    </row>
    <row r="132" ht="14.25" customHeight="1">
      <c r="G132" s="44"/>
    </row>
    <row r="133" ht="14.25" customHeight="1">
      <c r="G133" s="44"/>
    </row>
    <row r="134" ht="14.25" customHeight="1">
      <c r="G134" s="44"/>
    </row>
    <row r="135" ht="14.25" customHeight="1">
      <c r="G135" s="44"/>
    </row>
    <row r="136" ht="14.25" customHeight="1">
      <c r="G136" s="44"/>
    </row>
    <row r="137" ht="14.25" customHeight="1">
      <c r="G137" s="44"/>
    </row>
    <row r="138" ht="14.25" customHeight="1">
      <c r="G138" s="44"/>
    </row>
    <row r="139" ht="14.25" customHeight="1">
      <c r="G139" s="44"/>
    </row>
    <row r="140" ht="14.25" customHeight="1">
      <c r="G140" s="44"/>
    </row>
    <row r="141" ht="14.25" customHeight="1">
      <c r="G141" s="44"/>
    </row>
    <row r="142" ht="14.25" customHeight="1">
      <c r="G142" s="44"/>
    </row>
    <row r="143" ht="14.25" customHeight="1">
      <c r="G143" s="44"/>
    </row>
    <row r="144" ht="14.25" customHeight="1">
      <c r="G144" s="44"/>
    </row>
    <row r="145" ht="14.25" customHeight="1">
      <c r="G145" s="44"/>
    </row>
    <row r="146" ht="14.25" customHeight="1">
      <c r="G146" s="44"/>
    </row>
    <row r="147" ht="14.25" customHeight="1">
      <c r="G147" s="44"/>
    </row>
    <row r="148" ht="14.25" customHeight="1">
      <c r="G148" s="44"/>
    </row>
    <row r="149" ht="14.25" customHeight="1">
      <c r="G149" s="44"/>
    </row>
    <row r="150" ht="14.25" customHeight="1">
      <c r="G150" s="44"/>
    </row>
    <row r="151" ht="14.25" customHeight="1">
      <c r="G151" s="44"/>
    </row>
    <row r="152" ht="14.25" customHeight="1">
      <c r="G152" s="44"/>
    </row>
    <row r="153" ht="14.25" customHeight="1">
      <c r="G153" s="44"/>
    </row>
    <row r="154" ht="14.25" customHeight="1">
      <c r="G154" s="44"/>
    </row>
    <row r="155" ht="14.25" customHeight="1">
      <c r="G155" s="44"/>
    </row>
    <row r="156" ht="14.25" customHeight="1">
      <c r="G156" s="44"/>
    </row>
    <row r="157" ht="14.25" customHeight="1">
      <c r="G157" s="44"/>
    </row>
    <row r="158" ht="14.25" customHeight="1">
      <c r="G158" s="44"/>
    </row>
    <row r="159" ht="14.25" customHeight="1">
      <c r="G159" s="44"/>
    </row>
    <row r="160" ht="14.25" customHeight="1">
      <c r="G160" s="44"/>
    </row>
    <row r="161" ht="14.25" customHeight="1">
      <c r="G161" s="44"/>
    </row>
    <row r="162" ht="14.25" customHeight="1">
      <c r="G162" s="44"/>
    </row>
    <row r="163" ht="14.25" customHeight="1">
      <c r="G163" s="44"/>
    </row>
    <row r="164" ht="14.25" customHeight="1">
      <c r="G164" s="44"/>
    </row>
    <row r="165" ht="14.25" customHeight="1">
      <c r="G165" s="44"/>
    </row>
    <row r="166" ht="14.25" customHeight="1">
      <c r="G166" s="44"/>
    </row>
    <row r="167" ht="14.25" customHeight="1">
      <c r="G167" s="44"/>
    </row>
    <row r="168" ht="14.25" customHeight="1">
      <c r="G168" s="44"/>
    </row>
    <row r="169" ht="14.25" customHeight="1">
      <c r="G169" s="44"/>
    </row>
    <row r="170" ht="14.25" customHeight="1">
      <c r="G170" s="44"/>
    </row>
    <row r="171" ht="14.25" customHeight="1">
      <c r="G171" s="44"/>
    </row>
    <row r="172" ht="14.25" customHeight="1">
      <c r="G172" s="44"/>
    </row>
    <row r="173" ht="14.25" customHeight="1">
      <c r="G173" s="44"/>
    </row>
    <row r="174" ht="14.25" customHeight="1">
      <c r="G174" s="44"/>
    </row>
    <row r="175" ht="14.25" customHeight="1">
      <c r="G175" s="44"/>
    </row>
    <row r="176" ht="14.25" customHeight="1">
      <c r="G176" s="44"/>
    </row>
    <row r="177" ht="14.25" customHeight="1">
      <c r="G177" s="44"/>
    </row>
    <row r="178" ht="14.25" customHeight="1">
      <c r="G178" s="44"/>
    </row>
    <row r="179" ht="14.25" customHeight="1">
      <c r="G179" s="44"/>
    </row>
    <row r="180" ht="14.25" customHeight="1">
      <c r="G180" s="44"/>
    </row>
    <row r="181" ht="14.25" customHeight="1">
      <c r="G181" s="44"/>
    </row>
    <row r="182" ht="14.25" customHeight="1">
      <c r="G182" s="44"/>
    </row>
    <row r="183" ht="14.25" customHeight="1">
      <c r="G183" s="44"/>
    </row>
    <row r="184" ht="14.25" customHeight="1">
      <c r="G184" s="44"/>
    </row>
    <row r="185" ht="14.25" customHeight="1">
      <c r="G185" s="44"/>
    </row>
    <row r="186" ht="14.25" customHeight="1">
      <c r="G186" s="44"/>
    </row>
    <row r="187" ht="14.25" customHeight="1">
      <c r="G187" s="44"/>
    </row>
    <row r="188" ht="14.25" customHeight="1">
      <c r="G188" s="44"/>
    </row>
    <row r="189" ht="14.25" customHeight="1">
      <c r="G189" s="44"/>
    </row>
    <row r="190" ht="14.25" customHeight="1">
      <c r="G190" s="44"/>
    </row>
    <row r="191" ht="14.25" customHeight="1">
      <c r="G191" s="44"/>
    </row>
    <row r="192" ht="14.25" customHeight="1">
      <c r="G192" s="44"/>
    </row>
    <row r="193" ht="14.25" customHeight="1">
      <c r="G193" s="44"/>
    </row>
    <row r="194" ht="14.25" customHeight="1">
      <c r="G194" s="44"/>
    </row>
    <row r="195" ht="14.25" customHeight="1">
      <c r="G195" s="44"/>
    </row>
    <row r="196" ht="14.25" customHeight="1">
      <c r="G196" s="44"/>
    </row>
    <row r="197" ht="14.25" customHeight="1">
      <c r="G197" s="44"/>
    </row>
    <row r="198" ht="14.25" customHeight="1">
      <c r="G198" s="44"/>
    </row>
    <row r="199" ht="14.25" customHeight="1">
      <c r="G199" s="44"/>
    </row>
    <row r="200" ht="14.25" customHeight="1">
      <c r="G200" s="44"/>
    </row>
    <row r="201" ht="14.25" customHeight="1">
      <c r="G201" s="44"/>
    </row>
    <row r="202" ht="14.25" customHeight="1">
      <c r="G202" s="44"/>
    </row>
    <row r="203" ht="14.25" customHeight="1">
      <c r="G203" s="44"/>
    </row>
    <row r="204" ht="14.25" customHeight="1">
      <c r="G204" s="44"/>
    </row>
    <row r="205" ht="14.25" customHeight="1">
      <c r="G205" s="44"/>
    </row>
    <row r="206" ht="14.25" customHeight="1">
      <c r="G206" s="44"/>
    </row>
    <row r="207" ht="14.25" customHeight="1">
      <c r="G207" s="44"/>
    </row>
    <row r="208" ht="14.25" customHeight="1">
      <c r="G208" s="44"/>
    </row>
    <row r="209" ht="14.25" customHeight="1">
      <c r="G209" s="44"/>
    </row>
    <row r="210" ht="14.25" customHeight="1">
      <c r="G210" s="44"/>
    </row>
    <row r="211" ht="14.25" customHeight="1">
      <c r="G211" s="44"/>
    </row>
    <row r="212" ht="14.25" customHeight="1">
      <c r="G212" s="44"/>
    </row>
    <row r="213" ht="14.25" customHeight="1">
      <c r="G213" s="44"/>
    </row>
    <row r="214" ht="14.25" customHeight="1">
      <c r="G214" s="44"/>
    </row>
    <row r="215" ht="14.25" customHeight="1">
      <c r="G215" s="44"/>
    </row>
    <row r="216" ht="14.25" customHeight="1">
      <c r="G216" s="44"/>
    </row>
    <row r="217" ht="14.25" customHeight="1">
      <c r="G217" s="44"/>
    </row>
    <row r="218" ht="14.25" customHeight="1">
      <c r="G218" s="44"/>
    </row>
    <row r="219" ht="14.25" customHeight="1">
      <c r="G219" s="44"/>
    </row>
    <row r="220" ht="14.25" customHeight="1">
      <c r="G220" s="44"/>
    </row>
    <row r="221" ht="14.25" customHeight="1">
      <c r="G221" s="44"/>
    </row>
    <row r="222" ht="14.25" customHeight="1">
      <c r="G222" s="44"/>
    </row>
    <row r="223" ht="14.25" customHeight="1">
      <c r="G223" s="44"/>
    </row>
    <row r="224" ht="14.25" customHeight="1">
      <c r="G224" s="44"/>
    </row>
    <row r="225" ht="14.25" customHeight="1">
      <c r="G225" s="44"/>
    </row>
    <row r="226" ht="14.25" customHeight="1">
      <c r="G226" s="44"/>
    </row>
    <row r="227" ht="14.25" customHeight="1">
      <c r="G227" s="44"/>
    </row>
    <row r="228" ht="14.25" customHeight="1">
      <c r="G228" s="44"/>
    </row>
    <row r="229" ht="14.25" customHeight="1">
      <c r="G229" s="44"/>
    </row>
    <row r="230" ht="14.25" customHeight="1">
      <c r="G230" s="44"/>
    </row>
    <row r="231" ht="14.25" customHeight="1">
      <c r="G231" s="44"/>
    </row>
    <row r="232" ht="14.25" customHeight="1">
      <c r="G232" s="44"/>
    </row>
    <row r="233" ht="14.25" customHeight="1">
      <c r="G233" s="44"/>
    </row>
    <row r="234" ht="14.25" customHeight="1">
      <c r="G234" s="44"/>
    </row>
    <row r="235" ht="14.25" customHeight="1">
      <c r="G235" s="44"/>
    </row>
    <row r="236" ht="14.25" customHeight="1">
      <c r="G236" s="44"/>
    </row>
    <row r="237" ht="14.25" customHeight="1">
      <c r="G237" s="44"/>
    </row>
    <row r="238" ht="14.25" customHeight="1">
      <c r="G238" s="44"/>
    </row>
    <row r="239" ht="14.25" customHeight="1">
      <c r="G239" s="44"/>
    </row>
    <row r="240" ht="14.25" customHeight="1">
      <c r="G240" s="44"/>
    </row>
    <row r="241" ht="14.25" customHeight="1">
      <c r="G241" s="44"/>
    </row>
    <row r="242" ht="14.25" customHeight="1">
      <c r="G242" s="44"/>
    </row>
    <row r="243" ht="14.25" customHeight="1">
      <c r="G243" s="44"/>
    </row>
    <row r="244" ht="14.25" customHeight="1">
      <c r="G244" s="44"/>
    </row>
    <row r="245" ht="14.25" customHeight="1">
      <c r="G245" s="44"/>
    </row>
    <row r="246" ht="14.25" customHeight="1">
      <c r="G246" s="44"/>
    </row>
    <row r="247" ht="14.25" customHeight="1">
      <c r="G247" s="44"/>
    </row>
    <row r="248" ht="14.25" customHeight="1">
      <c r="G248" s="44"/>
    </row>
    <row r="249" ht="14.25" customHeight="1">
      <c r="G249" s="44"/>
    </row>
    <row r="250" ht="14.25" customHeight="1">
      <c r="G250" s="44"/>
    </row>
    <row r="251" ht="14.25" customHeight="1">
      <c r="G251" s="44"/>
    </row>
    <row r="252" ht="14.25" customHeight="1">
      <c r="G252" s="44"/>
    </row>
    <row r="253" ht="14.25" customHeight="1">
      <c r="G253" s="44"/>
    </row>
    <row r="254" ht="14.25" customHeight="1">
      <c r="G254" s="44"/>
    </row>
    <row r="255" ht="14.25" customHeight="1">
      <c r="G255" s="44"/>
    </row>
    <row r="256" ht="14.25" customHeight="1">
      <c r="G256" s="44"/>
    </row>
    <row r="257" ht="14.25" customHeight="1">
      <c r="G257" s="44"/>
    </row>
    <row r="258" ht="14.25" customHeight="1">
      <c r="G258" s="44"/>
    </row>
    <row r="259" ht="14.25" customHeight="1">
      <c r="G259" s="44"/>
    </row>
    <row r="260" ht="14.25" customHeight="1">
      <c r="G260" s="44"/>
    </row>
    <row r="261" ht="14.25" customHeight="1">
      <c r="G261" s="44"/>
    </row>
    <row r="262" ht="14.25" customHeight="1">
      <c r="G262" s="44"/>
    </row>
    <row r="263" ht="14.25" customHeight="1">
      <c r="G263" s="44"/>
    </row>
    <row r="264" ht="14.25" customHeight="1">
      <c r="G264" s="44"/>
    </row>
    <row r="265" ht="14.25" customHeight="1">
      <c r="G265" s="44"/>
    </row>
    <row r="266" ht="14.25" customHeight="1">
      <c r="G266" s="44"/>
    </row>
    <row r="267" ht="14.25" customHeight="1">
      <c r="G267" s="44"/>
    </row>
    <row r="268" ht="14.25" customHeight="1">
      <c r="G268" s="44"/>
    </row>
    <row r="269" ht="14.25" customHeight="1">
      <c r="G269" s="44"/>
    </row>
    <row r="270" ht="14.25" customHeight="1">
      <c r="G270" s="44"/>
    </row>
    <row r="271" ht="14.25" customHeight="1">
      <c r="G271" s="44"/>
    </row>
    <row r="272" ht="14.25" customHeight="1">
      <c r="G272" s="44"/>
    </row>
    <row r="273" ht="14.25" customHeight="1">
      <c r="G273" s="44"/>
    </row>
    <row r="274" ht="14.25" customHeight="1">
      <c r="G274" s="44"/>
    </row>
    <row r="275" ht="14.25" customHeight="1">
      <c r="G275" s="44"/>
    </row>
    <row r="276" ht="14.25" customHeight="1">
      <c r="G276" s="44"/>
    </row>
    <row r="277" ht="14.25" customHeight="1">
      <c r="G277" s="44"/>
    </row>
    <row r="278" ht="14.25" customHeight="1">
      <c r="G278" s="44"/>
    </row>
    <row r="279" ht="14.25" customHeight="1">
      <c r="G279" s="44"/>
    </row>
    <row r="280" ht="14.25" customHeight="1">
      <c r="G280" s="44"/>
    </row>
    <row r="281" ht="14.25" customHeight="1">
      <c r="G281" s="44"/>
    </row>
    <row r="282" ht="14.25" customHeight="1">
      <c r="G282" s="44"/>
    </row>
    <row r="283" ht="14.25" customHeight="1">
      <c r="G283" s="44"/>
    </row>
    <row r="284" ht="14.25" customHeight="1">
      <c r="G284" s="44"/>
    </row>
    <row r="285" ht="14.25" customHeight="1">
      <c r="G285" s="44"/>
    </row>
    <row r="286" ht="14.25" customHeight="1">
      <c r="G286" s="44"/>
    </row>
    <row r="287" ht="14.25" customHeight="1">
      <c r="G287" s="44"/>
    </row>
    <row r="288" ht="14.25" customHeight="1">
      <c r="G288" s="44"/>
    </row>
    <row r="289" ht="14.25" customHeight="1">
      <c r="G289" s="44"/>
    </row>
    <row r="290" ht="14.25" customHeight="1">
      <c r="G290" s="44"/>
    </row>
    <row r="291" ht="14.25" customHeight="1">
      <c r="G291" s="44"/>
    </row>
    <row r="292" ht="14.25" customHeight="1">
      <c r="G292" s="44"/>
    </row>
    <row r="293" ht="14.25" customHeight="1">
      <c r="G293" s="44"/>
    </row>
    <row r="294" ht="14.25" customHeight="1">
      <c r="G294" s="44"/>
    </row>
    <row r="295" ht="14.25" customHeight="1">
      <c r="G295" s="44"/>
    </row>
    <row r="296" ht="14.25" customHeight="1">
      <c r="G296" s="44"/>
    </row>
    <row r="297" ht="14.25" customHeight="1">
      <c r="G297" s="44"/>
    </row>
    <row r="298" ht="14.25" customHeight="1">
      <c r="G298" s="44"/>
    </row>
    <row r="299" ht="14.25" customHeight="1">
      <c r="G299" s="44"/>
    </row>
    <row r="300" ht="14.25" customHeight="1">
      <c r="G300" s="44"/>
    </row>
    <row r="301" ht="14.25" customHeight="1">
      <c r="G301" s="44"/>
    </row>
    <row r="302" ht="14.25" customHeight="1">
      <c r="G302" s="44"/>
    </row>
    <row r="303" ht="14.25" customHeight="1">
      <c r="G303" s="44"/>
    </row>
    <row r="304" ht="14.25" customHeight="1">
      <c r="G304" s="44"/>
    </row>
    <row r="305" ht="14.25" customHeight="1">
      <c r="G305" s="44"/>
    </row>
    <row r="306" ht="14.25" customHeight="1">
      <c r="G306" s="44"/>
    </row>
    <row r="307" ht="14.25" customHeight="1">
      <c r="G307" s="44"/>
    </row>
    <row r="308" ht="14.25" customHeight="1">
      <c r="G308" s="44"/>
    </row>
    <row r="309" ht="14.25" customHeight="1">
      <c r="G309" s="44"/>
    </row>
    <row r="310" ht="14.25" customHeight="1">
      <c r="G310" s="44"/>
    </row>
    <row r="311" ht="14.25" customHeight="1">
      <c r="G311" s="44"/>
    </row>
    <row r="312" ht="14.25" customHeight="1">
      <c r="G312" s="44"/>
    </row>
    <row r="313" ht="14.25" customHeight="1">
      <c r="G313" s="44"/>
    </row>
    <row r="314" ht="14.25" customHeight="1">
      <c r="G314" s="44"/>
    </row>
    <row r="315" ht="14.25" customHeight="1">
      <c r="G315" s="44"/>
    </row>
    <row r="316" ht="14.25" customHeight="1">
      <c r="G316" s="44"/>
    </row>
    <row r="317" ht="14.25" customHeight="1">
      <c r="G317" s="44"/>
    </row>
    <row r="318" ht="14.25" customHeight="1">
      <c r="G318" s="44"/>
    </row>
    <row r="319" ht="14.25" customHeight="1">
      <c r="G319" s="44"/>
    </row>
    <row r="320" ht="14.25" customHeight="1">
      <c r="G320" s="44"/>
    </row>
    <row r="321" ht="14.25" customHeight="1">
      <c r="G321" s="44"/>
    </row>
    <row r="322" ht="14.25" customHeight="1">
      <c r="G322" s="44"/>
    </row>
    <row r="323" ht="14.25" customHeight="1">
      <c r="G323" s="44"/>
    </row>
    <row r="324" ht="14.25" customHeight="1">
      <c r="G324" s="44"/>
    </row>
    <row r="325" ht="14.25" customHeight="1">
      <c r="G325" s="44"/>
    </row>
    <row r="326" ht="14.25" customHeight="1">
      <c r="G326" s="44"/>
    </row>
    <row r="327" ht="14.25" customHeight="1">
      <c r="G327" s="44"/>
    </row>
    <row r="328" ht="14.25" customHeight="1">
      <c r="G328" s="44"/>
    </row>
    <row r="329" ht="14.25" customHeight="1">
      <c r="G329" s="44"/>
    </row>
    <row r="330" ht="14.25" customHeight="1">
      <c r="G330" s="44"/>
    </row>
    <row r="331" ht="14.25" customHeight="1">
      <c r="G331" s="44"/>
    </row>
    <row r="332" ht="14.25" customHeight="1">
      <c r="G332" s="44"/>
    </row>
    <row r="333" ht="14.25" customHeight="1">
      <c r="G333" s="44"/>
    </row>
    <row r="334" ht="14.25" customHeight="1">
      <c r="G334" s="44"/>
    </row>
    <row r="335" ht="14.25" customHeight="1">
      <c r="G335" s="44"/>
    </row>
    <row r="336" ht="14.25" customHeight="1">
      <c r="G336" s="44"/>
    </row>
    <row r="337" ht="14.25" customHeight="1">
      <c r="G337" s="44"/>
    </row>
    <row r="338" ht="14.25" customHeight="1">
      <c r="G338" s="44"/>
    </row>
    <row r="339" ht="14.25" customHeight="1">
      <c r="G339" s="44"/>
    </row>
    <row r="340" ht="14.25" customHeight="1">
      <c r="G340" s="44"/>
    </row>
    <row r="341" ht="14.25" customHeight="1">
      <c r="G341" s="44"/>
    </row>
    <row r="342" ht="14.25" customHeight="1">
      <c r="G342" s="44"/>
    </row>
    <row r="343" ht="14.25" customHeight="1">
      <c r="G343" s="44"/>
    </row>
    <row r="344" ht="14.25" customHeight="1">
      <c r="G344" s="44"/>
    </row>
    <row r="345" ht="14.25" customHeight="1">
      <c r="G345" s="44"/>
    </row>
    <row r="346" ht="14.25" customHeight="1">
      <c r="G346" s="44"/>
    </row>
    <row r="347" ht="14.25" customHeight="1">
      <c r="G347" s="44"/>
    </row>
    <row r="348" ht="14.25" customHeight="1">
      <c r="G348" s="44"/>
    </row>
    <row r="349" ht="14.25" customHeight="1">
      <c r="G349" s="44"/>
    </row>
    <row r="350" ht="14.25" customHeight="1">
      <c r="G350" s="44"/>
    </row>
    <row r="351" ht="14.25" customHeight="1">
      <c r="G351" s="44"/>
    </row>
    <row r="352" ht="14.25" customHeight="1">
      <c r="G352" s="44"/>
    </row>
    <row r="353" ht="14.25" customHeight="1">
      <c r="G353" s="44"/>
    </row>
    <row r="354" ht="14.25" customHeight="1">
      <c r="G354" s="44"/>
    </row>
    <row r="355" ht="14.25" customHeight="1">
      <c r="G355" s="44"/>
    </row>
    <row r="356" ht="14.25" customHeight="1">
      <c r="G356" s="44"/>
    </row>
    <row r="357" ht="14.25" customHeight="1">
      <c r="G357" s="44"/>
    </row>
    <row r="358" ht="14.25" customHeight="1">
      <c r="G358" s="44"/>
    </row>
    <row r="359" ht="14.25" customHeight="1">
      <c r="G359" s="44"/>
    </row>
    <row r="360" ht="14.25" customHeight="1">
      <c r="G360" s="44"/>
    </row>
    <row r="361" ht="14.25" customHeight="1">
      <c r="G361" s="44"/>
    </row>
    <row r="362" ht="14.25" customHeight="1">
      <c r="G362" s="44"/>
    </row>
    <row r="363" ht="14.25" customHeight="1">
      <c r="G363" s="44"/>
    </row>
    <row r="364" ht="14.25" customHeight="1">
      <c r="G364" s="44"/>
    </row>
    <row r="365" ht="14.25" customHeight="1">
      <c r="G365" s="44"/>
    </row>
    <row r="366" ht="14.25" customHeight="1">
      <c r="G366" s="44"/>
    </row>
    <row r="367" ht="14.25" customHeight="1">
      <c r="G367" s="44"/>
    </row>
    <row r="368" ht="14.25" customHeight="1">
      <c r="G368" s="44"/>
    </row>
    <row r="369" ht="14.25" customHeight="1">
      <c r="G369" s="44"/>
    </row>
    <row r="370" ht="14.25" customHeight="1">
      <c r="G370" s="44"/>
    </row>
    <row r="371" ht="14.25" customHeight="1">
      <c r="G371" s="44"/>
    </row>
    <row r="372" ht="14.25" customHeight="1">
      <c r="G372" s="44"/>
    </row>
    <row r="373" ht="14.25" customHeight="1">
      <c r="G373" s="44"/>
    </row>
    <row r="374" ht="14.25" customHeight="1">
      <c r="G374" s="44"/>
    </row>
    <row r="375" ht="14.25" customHeight="1">
      <c r="G375" s="44"/>
    </row>
    <row r="376" ht="14.25" customHeight="1">
      <c r="G376" s="44"/>
    </row>
    <row r="377" ht="14.25" customHeight="1">
      <c r="G377" s="44"/>
    </row>
    <row r="378" ht="14.25" customHeight="1">
      <c r="G378" s="44"/>
    </row>
    <row r="379" ht="14.25" customHeight="1">
      <c r="G379" s="44"/>
    </row>
    <row r="380" ht="14.25" customHeight="1">
      <c r="G380" s="44"/>
    </row>
    <row r="381" ht="14.25" customHeight="1">
      <c r="G381" s="44"/>
    </row>
    <row r="382" ht="14.25" customHeight="1">
      <c r="G382" s="44"/>
    </row>
    <row r="383" ht="14.25" customHeight="1">
      <c r="G383" s="44"/>
    </row>
    <row r="384" ht="14.25" customHeight="1">
      <c r="G384" s="44"/>
    </row>
    <row r="385" ht="14.25" customHeight="1">
      <c r="G385" s="44"/>
    </row>
    <row r="386" ht="14.25" customHeight="1">
      <c r="G386" s="44"/>
    </row>
    <row r="387" ht="14.25" customHeight="1">
      <c r="G387" s="44"/>
    </row>
    <row r="388" ht="14.25" customHeight="1">
      <c r="G388" s="44"/>
    </row>
    <row r="389" ht="14.25" customHeight="1">
      <c r="G389" s="44"/>
    </row>
    <row r="390" ht="14.25" customHeight="1">
      <c r="G390" s="44"/>
    </row>
    <row r="391" ht="14.25" customHeight="1">
      <c r="G391" s="44"/>
    </row>
    <row r="392" ht="14.25" customHeight="1">
      <c r="G392" s="44"/>
    </row>
    <row r="393" ht="14.25" customHeight="1">
      <c r="G393" s="44"/>
    </row>
    <row r="394" ht="14.25" customHeight="1">
      <c r="G394" s="44"/>
    </row>
    <row r="395" ht="14.25" customHeight="1">
      <c r="G395" s="44"/>
    </row>
    <row r="396" ht="14.25" customHeight="1">
      <c r="G396" s="44"/>
    </row>
    <row r="397" ht="14.25" customHeight="1">
      <c r="G397" s="44"/>
    </row>
    <row r="398" ht="14.25" customHeight="1">
      <c r="G398" s="44"/>
    </row>
    <row r="399" ht="14.25" customHeight="1">
      <c r="G399" s="44"/>
    </row>
    <row r="400" ht="14.25" customHeight="1">
      <c r="G400" s="44"/>
    </row>
    <row r="401" ht="14.25" customHeight="1">
      <c r="G401" s="44"/>
    </row>
    <row r="402" ht="14.25" customHeight="1">
      <c r="G402" s="44"/>
    </row>
    <row r="403" ht="14.25" customHeight="1">
      <c r="G403" s="44"/>
    </row>
    <row r="404" ht="14.25" customHeight="1">
      <c r="G404" s="44"/>
    </row>
    <row r="405" ht="14.25" customHeight="1">
      <c r="G405" s="44"/>
    </row>
    <row r="406" ht="14.25" customHeight="1">
      <c r="G406" s="44"/>
    </row>
    <row r="407" ht="14.25" customHeight="1">
      <c r="G407" s="44"/>
    </row>
    <row r="408" ht="14.25" customHeight="1">
      <c r="G408" s="44"/>
    </row>
    <row r="409" ht="14.25" customHeight="1">
      <c r="G409" s="44"/>
    </row>
    <row r="410" ht="14.25" customHeight="1">
      <c r="G410" s="44"/>
    </row>
    <row r="411" ht="14.25" customHeight="1">
      <c r="G411" s="44"/>
    </row>
    <row r="412" ht="14.25" customHeight="1">
      <c r="G412" s="44"/>
    </row>
    <row r="413" ht="14.25" customHeight="1">
      <c r="G413" s="44"/>
    </row>
    <row r="414" ht="14.25" customHeight="1">
      <c r="G414" s="44"/>
    </row>
    <row r="415" ht="14.25" customHeight="1">
      <c r="G415" s="44"/>
    </row>
    <row r="416" ht="14.25" customHeight="1">
      <c r="G416" s="44"/>
    </row>
    <row r="417" ht="14.25" customHeight="1">
      <c r="G417" s="44"/>
    </row>
    <row r="418" ht="14.25" customHeight="1">
      <c r="G418" s="44"/>
    </row>
    <row r="419" ht="14.25" customHeight="1">
      <c r="G419" s="44"/>
    </row>
    <row r="420" ht="14.25" customHeight="1">
      <c r="G420" s="44"/>
    </row>
    <row r="421" ht="14.25" customHeight="1">
      <c r="G421" s="44"/>
    </row>
    <row r="422" ht="14.25" customHeight="1">
      <c r="G422" s="44"/>
    </row>
    <row r="423" ht="14.25" customHeight="1">
      <c r="G423" s="44"/>
    </row>
    <row r="424" ht="14.25" customHeight="1">
      <c r="G424" s="44"/>
    </row>
    <row r="425" ht="14.25" customHeight="1">
      <c r="G425" s="44"/>
    </row>
    <row r="426" ht="14.25" customHeight="1">
      <c r="G426" s="44"/>
    </row>
    <row r="427" ht="14.25" customHeight="1">
      <c r="G427" s="44"/>
    </row>
    <row r="428" ht="14.25" customHeight="1">
      <c r="G428" s="44"/>
    </row>
    <row r="429" ht="14.25" customHeight="1">
      <c r="G429" s="44"/>
    </row>
    <row r="430" ht="14.25" customHeight="1">
      <c r="G430" s="44"/>
    </row>
    <row r="431" ht="14.25" customHeight="1">
      <c r="G431" s="44"/>
    </row>
    <row r="432" ht="14.25" customHeight="1">
      <c r="G432" s="44"/>
    </row>
    <row r="433" ht="14.25" customHeight="1">
      <c r="G433" s="44"/>
    </row>
    <row r="434" ht="14.25" customHeight="1">
      <c r="G434" s="44"/>
    </row>
    <row r="435" ht="14.25" customHeight="1">
      <c r="G435" s="44"/>
    </row>
    <row r="436" ht="14.25" customHeight="1">
      <c r="G436" s="44"/>
    </row>
    <row r="437" ht="14.25" customHeight="1">
      <c r="G437" s="44"/>
    </row>
    <row r="438" ht="14.25" customHeight="1">
      <c r="G438" s="44"/>
    </row>
    <row r="439" ht="14.25" customHeight="1">
      <c r="G439" s="44"/>
    </row>
    <row r="440" ht="14.25" customHeight="1">
      <c r="G440" s="44"/>
    </row>
    <row r="441" ht="14.25" customHeight="1">
      <c r="G441" s="44"/>
    </row>
    <row r="442" ht="14.25" customHeight="1">
      <c r="G442" s="44"/>
    </row>
    <row r="443" ht="14.25" customHeight="1">
      <c r="G443" s="44"/>
    </row>
    <row r="444" ht="14.25" customHeight="1">
      <c r="G444" s="44"/>
    </row>
    <row r="445" ht="14.25" customHeight="1">
      <c r="G445" s="44"/>
    </row>
    <row r="446" ht="14.25" customHeight="1">
      <c r="G446" s="44"/>
    </row>
    <row r="447" ht="14.25" customHeight="1">
      <c r="G447" s="44"/>
    </row>
    <row r="448" ht="14.25" customHeight="1">
      <c r="G448" s="44"/>
    </row>
    <row r="449" ht="14.25" customHeight="1">
      <c r="G449" s="44"/>
    </row>
    <row r="450" ht="14.25" customHeight="1">
      <c r="G450" s="44"/>
    </row>
    <row r="451" ht="14.25" customHeight="1">
      <c r="G451" s="44"/>
    </row>
    <row r="452" ht="14.25" customHeight="1">
      <c r="G452" s="44"/>
    </row>
    <row r="453" ht="14.25" customHeight="1">
      <c r="G453" s="44"/>
    </row>
    <row r="454" ht="14.25" customHeight="1">
      <c r="G454" s="44"/>
    </row>
    <row r="455" ht="14.25" customHeight="1">
      <c r="G455" s="44"/>
    </row>
    <row r="456" ht="14.25" customHeight="1">
      <c r="G456" s="44"/>
    </row>
    <row r="457" ht="14.25" customHeight="1">
      <c r="G457" s="44"/>
    </row>
    <row r="458" ht="14.25" customHeight="1">
      <c r="G458" s="44"/>
    </row>
    <row r="459" ht="14.25" customHeight="1">
      <c r="G459" s="44"/>
    </row>
    <row r="460" ht="14.25" customHeight="1">
      <c r="G460" s="44"/>
    </row>
    <row r="461" ht="14.25" customHeight="1">
      <c r="G461" s="44"/>
    </row>
    <row r="462" ht="14.25" customHeight="1">
      <c r="G462" s="44"/>
    </row>
    <row r="463" ht="14.25" customHeight="1">
      <c r="G463" s="44"/>
    </row>
    <row r="464" ht="14.25" customHeight="1">
      <c r="G464" s="44"/>
    </row>
    <row r="465" ht="14.25" customHeight="1">
      <c r="G465" s="44"/>
    </row>
    <row r="466" ht="14.25" customHeight="1">
      <c r="G466" s="44"/>
    </row>
    <row r="467" ht="14.25" customHeight="1">
      <c r="G467" s="44"/>
    </row>
    <row r="468" ht="14.25" customHeight="1">
      <c r="G468" s="44"/>
    </row>
    <row r="469" ht="14.25" customHeight="1">
      <c r="G469" s="44"/>
    </row>
    <row r="470" ht="14.25" customHeight="1">
      <c r="G470" s="44"/>
    </row>
    <row r="471" ht="14.25" customHeight="1">
      <c r="G471" s="44"/>
    </row>
    <row r="472" ht="14.25" customHeight="1">
      <c r="G472" s="44"/>
    </row>
    <row r="473" ht="14.25" customHeight="1">
      <c r="G473" s="44"/>
    </row>
    <row r="474" ht="14.25" customHeight="1">
      <c r="G474" s="44"/>
    </row>
    <row r="475" ht="14.25" customHeight="1">
      <c r="G475" s="44"/>
    </row>
    <row r="476" ht="14.25" customHeight="1">
      <c r="G476" s="44"/>
    </row>
    <row r="477" ht="14.25" customHeight="1">
      <c r="G477" s="44"/>
    </row>
    <row r="478" ht="14.25" customHeight="1">
      <c r="G478" s="44"/>
    </row>
    <row r="479" ht="14.25" customHeight="1">
      <c r="G479" s="44"/>
    </row>
    <row r="480" ht="14.25" customHeight="1">
      <c r="G480" s="44"/>
    </row>
    <row r="481" ht="14.25" customHeight="1">
      <c r="G481" s="44"/>
    </row>
    <row r="482" ht="14.25" customHeight="1">
      <c r="G482" s="44"/>
    </row>
    <row r="483" ht="14.25" customHeight="1">
      <c r="G483" s="44"/>
    </row>
    <row r="484" ht="14.25" customHeight="1">
      <c r="G484" s="44"/>
    </row>
    <row r="485" ht="14.25" customHeight="1">
      <c r="G485" s="44"/>
    </row>
    <row r="486" ht="14.25" customHeight="1">
      <c r="G486" s="44"/>
    </row>
    <row r="487" ht="14.25" customHeight="1">
      <c r="G487" s="44"/>
    </row>
    <row r="488" ht="14.25" customHeight="1">
      <c r="G488" s="44"/>
    </row>
    <row r="489" ht="14.25" customHeight="1">
      <c r="G489" s="44"/>
    </row>
    <row r="490" ht="14.25" customHeight="1">
      <c r="G490" s="44"/>
    </row>
    <row r="491" ht="14.25" customHeight="1">
      <c r="G491" s="44"/>
    </row>
    <row r="492" ht="14.25" customHeight="1">
      <c r="G492" s="44"/>
    </row>
    <row r="493" ht="14.25" customHeight="1">
      <c r="G493" s="44"/>
    </row>
    <row r="494" ht="14.25" customHeight="1">
      <c r="G494" s="44"/>
    </row>
    <row r="495" ht="14.25" customHeight="1">
      <c r="G495" s="44"/>
    </row>
    <row r="496" ht="14.25" customHeight="1">
      <c r="G496" s="44"/>
    </row>
    <row r="497" ht="14.25" customHeight="1">
      <c r="G497" s="44"/>
    </row>
    <row r="498" ht="14.25" customHeight="1">
      <c r="G498" s="44"/>
    </row>
    <row r="499" ht="14.25" customHeight="1">
      <c r="G499" s="44"/>
    </row>
    <row r="500" ht="14.25" customHeight="1">
      <c r="G500" s="44"/>
    </row>
    <row r="501" ht="14.25" customHeight="1">
      <c r="G501" s="44"/>
    </row>
    <row r="502" ht="14.25" customHeight="1">
      <c r="G502" s="44"/>
    </row>
    <row r="503" ht="14.25" customHeight="1">
      <c r="G503" s="44"/>
    </row>
    <row r="504" ht="14.25" customHeight="1">
      <c r="G504" s="44"/>
    </row>
    <row r="505" ht="14.25" customHeight="1">
      <c r="G505" s="44"/>
    </row>
    <row r="506" ht="14.25" customHeight="1">
      <c r="G506" s="44"/>
    </row>
    <row r="507" ht="14.25" customHeight="1">
      <c r="G507" s="44"/>
    </row>
    <row r="508" ht="14.25" customHeight="1">
      <c r="G508" s="44"/>
    </row>
    <row r="509" ht="14.25" customHeight="1">
      <c r="G509" s="44"/>
    </row>
    <row r="510" ht="14.25" customHeight="1">
      <c r="G510" s="44"/>
    </row>
    <row r="511" ht="14.25" customHeight="1">
      <c r="G511" s="44"/>
    </row>
    <row r="512" ht="14.25" customHeight="1">
      <c r="G512" s="44"/>
    </row>
    <row r="513" ht="14.25" customHeight="1">
      <c r="G513" s="44"/>
    </row>
    <row r="514" ht="14.25" customHeight="1">
      <c r="G514" s="44"/>
    </row>
    <row r="515" ht="14.25" customHeight="1">
      <c r="G515" s="44"/>
    </row>
    <row r="516" ht="14.25" customHeight="1">
      <c r="G516" s="44"/>
    </row>
    <row r="517" ht="14.25" customHeight="1">
      <c r="G517" s="44"/>
    </row>
    <row r="518" ht="14.25" customHeight="1">
      <c r="G518" s="44"/>
    </row>
    <row r="519" ht="14.25" customHeight="1">
      <c r="G519" s="44"/>
    </row>
    <row r="520" ht="14.25" customHeight="1">
      <c r="G520" s="44"/>
    </row>
    <row r="521" ht="14.25" customHeight="1">
      <c r="G521" s="44"/>
    </row>
    <row r="522" ht="14.25" customHeight="1">
      <c r="G522" s="44"/>
    </row>
    <row r="523" ht="14.25" customHeight="1">
      <c r="G523" s="44"/>
    </row>
    <row r="524" ht="14.25" customHeight="1">
      <c r="G524" s="44"/>
    </row>
    <row r="525" ht="14.25" customHeight="1">
      <c r="G525" s="44"/>
    </row>
    <row r="526" ht="14.25" customHeight="1">
      <c r="G526" s="44"/>
    </row>
    <row r="527" ht="14.25" customHeight="1">
      <c r="G527" s="44"/>
    </row>
    <row r="528" ht="14.25" customHeight="1">
      <c r="G528" s="44"/>
    </row>
    <row r="529" ht="14.25" customHeight="1">
      <c r="G529" s="44"/>
    </row>
    <row r="530" ht="14.25" customHeight="1">
      <c r="G530" s="44"/>
    </row>
    <row r="531" ht="14.25" customHeight="1">
      <c r="G531" s="44"/>
    </row>
    <row r="532" ht="14.25" customHeight="1">
      <c r="G532" s="44"/>
    </row>
    <row r="533" ht="14.25" customHeight="1">
      <c r="G533" s="44"/>
    </row>
    <row r="534" ht="14.25" customHeight="1">
      <c r="G534" s="44"/>
    </row>
    <row r="535" ht="14.25" customHeight="1">
      <c r="G535" s="44"/>
    </row>
    <row r="536" ht="14.25" customHeight="1">
      <c r="G536" s="44"/>
    </row>
    <row r="537" ht="14.25" customHeight="1">
      <c r="G537" s="44"/>
    </row>
    <row r="538" ht="14.25" customHeight="1">
      <c r="G538" s="44"/>
    </row>
    <row r="539" ht="14.25" customHeight="1">
      <c r="G539" s="44"/>
    </row>
    <row r="540" ht="14.25" customHeight="1">
      <c r="G540" s="44"/>
    </row>
    <row r="541" ht="14.25" customHeight="1">
      <c r="G541" s="44"/>
    </row>
    <row r="542" ht="14.25" customHeight="1">
      <c r="G542" s="44"/>
    </row>
    <row r="543" ht="14.25" customHeight="1">
      <c r="G543" s="44"/>
    </row>
    <row r="544" ht="14.25" customHeight="1">
      <c r="G544" s="44"/>
    </row>
    <row r="545" ht="14.25" customHeight="1">
      <c r="G545" s="44"/>
    </row>
    <row r="546" ht="14.25" customHeight="1">
      <c r="G546" s="44"/>
    </row>
    <row r="547" ht="14.25" customHeight="1">
      <c r="G547" s="44"/>
    </row>
    <row r="548" ht="14.25" customHeight="1">
      <c r="G548" s="44"/>
    </row>
    <row r="549" ht="14.25" customHeight="1">
      <c r="G549" s="44"/>
    </row>
    <row r="550" ht="14.25" customHeight="1">
      <c r="G550" s="44"/>
    </row>
    <row r="551" ht="14.25" customHeight="1">
      <c r="G551" s="44"/>
    </row>
    <row r="552" ht="14.25" customHeight="1">
      <c r="G552" s="44"/>
    </row>
    <row r="553" ht="14.25" customHeight="1">
      <c r="G553" s="44"/>
    </row>
    <row r="554" ht="14.25" customHeight="1">
      <c r="G554" s="44"/>
    </row>
    <row r="555" ht="14.25" customHeight="1">
      <c r="G555" s="44"/>
    </row>
    <row r="556" ht="14.25" customHeight="1">
      <c r="G556" s="44"/>
    </row>
    <row r="557" ht="14.25" customHeight="1">
      <c r="G557" s="44"/>
    </row>
    <row r="558" ht="14.25" customHeight="1">
      <c r="G558" s="44"/>
    </row>
    <row r="559" ht="14.25" customHeight="1">
      <c r="G559" s="44"/>
    </row>
    <row r="560" ht="14.25" customHeight="1">
      <c r="G560" s="44"/>
    </row>
    <row r="561" ht="14.25" customHeight="1">
      <c r="G561" s="44"/>
    </row>
    <row r="562" ht="14.25" customHeight="1">
      <c r="G562" s="44"/>
    </row>
    <row r="563" ht="14.25" customHeight="1">
      <c r="G563" s="44"/>
    </row>
    <row r="564" ht="14.25" customHeight="1">
      <c r="G564" s="44"/>
    </row>
    <row r="565" ht="14.25" customHeight="1">
      <c r="G565" s="44"/>
    </row>
    <row r="566" ht="14.25" customHeight="1">
      <c r="G566" s="44"/>
    </row>
    <row r="567" ht="14.25" customHeight="1">
      <c r="G567" s="44"/>
    </row>
    <row r="568" ht="14.25" customHeight="1">
      <c r="G568" s="44"/>
    </row>
    <row r="569" ht="14.25" customHeight="1">
      <c r="G569" s="44"/>
    </row>
    <row r="570" ht="14.25" customHeight="1">
      <c r="G570" s="44"/>
    </row>
    <row r="571" ht="14.25" customHeight="1">
      <c r="G571" s="44"/>
    </row>
    <row r="572" ht="14.25" customHeight="1">
      <c r="G572" s="44"/>
    </row>
    <row r="573" ht="14.25" customHeight="1">
      <c r="G573" s="44"/>
    </row>
    <row r="574" ht="14.25" customHeight="1">
      <c r="G574" s="44"/>
    </row>
    <row r="575" ht="14.25" customHeight="1">
      <c r="G575" s="44"/>
    </row>
    <row r="576" ht="14.25" customHeight="1">
      <c r="G576" s="44"/>
    </row>
    <row r="577" ht="14.25" customHeight="1">
      <c r="G577" s="44"/>
    </row>
    <row r="578" ht="14.25" customHeight="1">
      <c r="G578" s="44"/>
    </row>
    <row r="579" ht="14.25" customHeight="1">
      <c r="G579" s="44"/>
    </row>
    <row r="580" ht="14.25" customHeight="1">
      <c r="G580" s="44"/>
    </row>
    <row r="581" ht="14.25" customHeight="1">
      <c r="G581" s="44"/>
    </row>
    <row r="582" ht="14.25" customHeight="1">
      <c r="G582" s="44"/>
    </row>
    <row r="583" ht="14.25" customHeight="1">
      <c r="G583" s="44"/>
    </row>
    <row r="584" ht="14.25" customHeight="1">
      <c r="G584" s="44"/>
    </row>
    <row r="585" ht="14.25" customHeight="1">
      <c r="G585" s="44"/>
    </row>
    <row r="586" ht="14.25" customHeight="1">
      <c r="G586" s="44"/>
    </row>
    <row r="587" ht="14.25" customHeight="1">
      <c r="G587" s="44"/>
    </row>
    <row r="588" ht="14.25" customHeight="1">
      <c r="G588" s="44"/>
    </row>
    <row r="589" ht="14.25" customHeight="1">
      <c r="G589" s="44"/>
    </row>
    <row r="590" ht="14.25" customHeight="1">
      <c r="G590" s="44"/>
    </row>
    <row r="591" ht="14.25" customHeight="1">
      <c r="G591" s="44"/>
    </row>
    <row r="592" ht="14.25" customHeight="1">
      <c r="G592" s="44"/>
    </row>
    <row r="593" ht="14.25" customHeight="1">
      <c r="G593" s="44"/>
    </row>
    <row r="594" ht="14.25" customHeight="1">
      <c r="G594" s="44"/>
    </row>
    <row r="595" ht="14.25" customHeight="1">
      <c r="G595" s="44"/>
    </row>
    <row r="596" ht="14.25" customHeight="1">
      <c r="G596" s="44"/>
    </row>
    <row r="597" ht="14.25" customHeight="1">
      <c r="G597" s="44"/>
    </row>
    <row r="598" ht="14.25" customHeight="1">
      <c r="G598" s="44"/>
    </row>
    <row r="599" ht="14.25" customHeight="1">
      <c r="G599" s="44"/>
    </row>
    <row r="600" ht="14.25" customHeight="1">
      <c r="G600" s="44"/>
    </row>
    <row r="601" ht="14.25" customHeight="1">
      <c r="G601" s="44"/>
    </row>
    <row r="602" ht="14.25" customHeight="1">
      <c r="G602" s="44"/>
    </row>
    <row r="603" ht="14.25" customHeight="1">
      <c r="G603" s="44"/>
    </row>
    <row r="604" ht="14.25" customHeight="1">
      <c r="G604" s="44"/>
    </row>
    <row r="605" ht="14.25" customHeight="1">
      <c r="G605" s="44"/>
    </row>
    <row r="606" ht="14.25" customHeight="1">
      <c r="G606" s="44"/>
    </row>
    <row r="607" ht="14.25" customHeight="1">
      <c r="G607" s="44"/>
    </row>
    <row r="608" ht="14.25" customHeight="1">
      <c r="G608" s="44"/>
    </row>
    <row r="609" ht="14.25" customHeight="1">
      <c r="G609" s="44"/>
    </row>
    <row r="610" ht="14.25" customHeight="1">
      <c r="G610" s="44"/>
    </row>
    <row r="611" ht="14.25" customHeight="1">
      <c r="G611" s="44"/>
    </row>
    <row r="612" ht="14.25" customHeight="1">
      <c r="G612" s="44"/>
    </row>
    <row r="613" ht="14.25" customHeight="1">
      <c r="G613" s="44"/>
    </row>
    <row r="614" ht="14.25" customHeight="1">
      <c r="G614" s="44"/>
    </row>
    <row r="615" ht="14.25" customHeight="1">
      <c r="G615" s="44"/>
    </row>
    <row r="616" ht="14.25" customHeight="1">
      <c r="G616" s="44"/>
    </row>
    <row r="617" ht="14.25" customHeight="1">
      <c r="G617" s="44"/>
    </row>
    <row r="618" ht="14.25" customHeight="1">
      <c r="G618" s="44"/>
    </row>
    <row r="619" ht="14.25" customHeight="1">
      <c r="G619" s="44"/>
    </row>
    <row r="620" ht="14.25" customHeight="1">
      <c r="G620" s="44"/>
    </row>
    <row r="621" ht="14.25" customHeight="1">
      <c r="G621" s="44"/>
    </row>
    <row r="622" ht="14.25" customHeight="1">
      <c r="G622" s="44"/>
    </row>
    <row r="623" ht="14.25" customHeight="1">
      <c r="G623" s="44"/>
    </row>
    <row r="624" ht="14.25" customHeight="1">
      <c r="G624" s="44"/>
    </row>
    <row r="625" ht="14.25" customHeight="1">
      <c r="G625" s="44"/>
    </row>
    <row r="626" ht="14.25" customHeight="1">
      <c r="G626" s="44"/>
    </row>
    <row r="627" ht="14.25" customHeight="1">
      <c r="G627" s="44"/>
    </row>
    <row r="628" ht="14.25" customHeight="1">
      <c r="G628" s="44"/>
    </row>
    <row r="629" ht="14.25" customHeight="1">
      <c r="G629" s="44"/>
    </row>
    <row r="630" ht="14.25" customHeight="1">
      <c r="G630" s="44"/>
    </row>
    <row r="631" ht="14.25" customHeight="1">
      <c r="G631" s="44"/>
    </row>
    <row r="632" ht="14.25" customHeight="1">
      <c r="G632" s="44"/>
    </row>
    <row r="633" ht="14.25" customHeight="1">
      <c r="G633" s="44"/>
    </row>
    <row r="634" ht="14.25" customHeight="1">
      <c r="G634" s="44"/>
    </row>
    <row r="635" ht="14.25" customHeight="1">
      <c r="G635" s="44"/>
    </row>
    <row r="636" ht="14.25" customHeight="1">
      <c r="G636" s="44"/>
    </row>
    <row r="637" ht="14.25" customHeight="1">
      <c r="G637" s="44"/>
    </row>
    <row r="638" ht="14.25" customHeight="1">
      <c r="G638" s="44"/>
    </row>
    <row r="639" ht="14.25" customHeight="1">
      <c r="G639" s="44"/>
    </row>
    <row r="640" ht="14.25" customHeight="1">
      <c r="G640" s="44"/>
    </row>
    <row r="641" ht="14.25" customHeight="1">
      <c r="G641" s="44"/>
    </row>
    <row r="642" ht="14.25" customHeight="1">
      <c r="G642" s="44"/>
    </row>
    <row r="643" ht="14.25" customHeight="1">
      <c r="G643" s="44"/>
    </row>
    <row r="644" ht="14.25" customHeight="1">
      <c r="G644" s="44"/>
    </row>
    <row r="645" ht="14.25" customHeight="1">
      <c r="G645" s="44"/>
    </row>
    <row r="646" ht="14.25" customHeight="1">
      <c r="G646" s="44"/>
    </row>
    <row r="647" ht="14.25" customHeight="1">
      <c r="G647" s="44"/>
    </row>
    <row r="648" ht="14.25" customHeight="1">
      <c r="G648" s="44"/>
    </row>
    <row r="649" ht="14.25" customHeight="1">
      <c r="G649" s="44"/>
    </row>
    <row r="650" ht="14.25" customHeight="1">
      <c r="G650" s="44"/>
    </row>
    <row r="651" ht="14.25" customHeight="1">
      <c r="G651" s="44"/>
    </row>
    <row r="652" ht="14.25" customHeight="1">
      <c r="G652" s="44"/>
    </row>
    <row r="653" ht="14.25" customHeight="1">
      <c r="G653" s="44"/>
    </row>
    <row r="654" ht="14.25" customHeight="1">
      <c r="G654" s="44"/>
    </row>
    <row r="655" ht="14.25" customHeight="1">
      <c r="G655" s="44"/>
    </row>
    <row r="656" ht="14.25" customHeight="1">
      <c r="G656" s="44"/>
    </row>
    <row r="657" ht="14.25" customHeight="1">
      <c r="G657" s="44"/>
    </row>
    <row r="658" ht="14.25" customHeight="1">
      <c r="G658" s="44"/>
    </row>
    <row r="659" ht="14.25" customHeight="1">
      <c r="G659" s="44"/>
    </row>
    <row r="660" ht="14.25" customHeight="1">
      <c r="G660" s="44"/>
    </row>
    <row r="661" ht="14.25" customHeight="1">
      <c r="G661" s="44"/>
    </row>
    <row r="662" ht="14.25" customHeight="1">
      <c r="G662" s="44"/>
    </row>
    <row r="663" ht="14.25" customHeight="1">
      <c r="G663" s="44"/>
    </row>
    <row r="664" ht="14.25" customHeight="1">
      <c r="G664" s="44"/>
    </row>
    <row r="665" ht="14.25" customHeight="1">
      <c r="G665" s="44"/>
    </row>
    <row r="666" ht="14.25" customHeight="1">
      <c r="G666" s="44"/>
    </row>
    <row r="667" ht="14.25" customHeight="1">
      <c r="G667" s="44"/>
    </row>
    <row r="668" ht="14.25" customHeight="1">
      <c r="G668" s="44"/>
    </row>
    <row r="669" ht="14.25" customHeight="1">
      <c r="G669" s="44"/>
    </row>
    <row r="670" ht="14.25" customHeight="1">
      <c r="G670" s="44"/>
    </row>
    <row r="671" ht="14.25" customHeight="1">
      <c r="G671" s="44"/>
    </row>
    <row r="672" ht="14.25" customHeight="1">
      <c r="G672" s="44"/>
    </row>
    <row r="673" ht="14.25" customHeight="1">
      <c r="G673" s="44"/>
    </row>
    <row r="674" ht="14.25" customHeight="1">
      <c r="G674" s="44"/>
    </row>
    <row r="675" ht="14.25" customHeight="1">
      <c r="G675" s="44"/>
    </row>
    <row r="676" ht="14.25" customHeight="1">
      <c r="G676" s="44"/>
    </row>
    <row r="677" ht="14.25" customHeight="1">
      <c r="G677" s="44"/>
    </row>
    <row r="678" ht="14.25" customHeight="1">
      <c r="G678" s="44"/>
    </row>
    <row r="679" ht="14.25" customHeight="1">
      <c r="G679" s="44"/>
    </row>
    <row r="680" ht="14.25" customHeight="1">
      <c r="G680" s="44"/>
    </row>
    <row r="681" ht="14.25" customHeight="1">
      <c r="G681" s="44"/>
    </row>
    <row r="682" ht="14.25" customHeight="1">
      <c r="G682" s="44"/>
    </row>
    <row r="683" ht="14.25" customHeight="1">
      <c r="G683" s="44"/>
    </row>
    <row r="684" ht="14.25" customHeight="1">
      <c r="G684" s="44"/>
    </row>
    <row r="685" ht="14.25" customHeight="1">
      <c r="G685" s="44"/>
    </row>
    <row r="686" ht="14.25" customHeight="1">
      <c r="G686" s="44"/>
    </row>
    <row r="687" ht="14.25" customHeight="1">
      <c r="G687" s="44"/>
    </row>
    <row r="688" ht="14.25" customHeight="1">
      <c r="G688" s="44"/>
    </row>
    <row r="689" ht="14.25" customHeight="1">
      <c r="G689" s="44"/>
    </row>
    <row r="690" ht="14.25" customHeight="1">
      <c r="G690" s="44"/>
    </row>
    <row r="691" ht="14.25" customHeight="1">
      <c r="G691" s="44"/>
    </row>
    <row r="692" ht="14.25" customHeight="1">
      <c r="G692" s="44"/>
    </row>
    <row r="693" ht="14.25" customHeight="1">
      <c r="G693" s="44"/>
    </row>
    <row r="694" ht="14.25" customHeight="1">
      <c r="G694" s="44"/>
    </row>
    <row r="695" ht="14.25" customHeight="1">
      <c r="G695" s="44"/>
    </row>
    <row r="696" ht="14.25" customHeight="1">
      <c r="G696" s="44"/>
    </row>
    <row r="697" ht="14.25" customHeight="1">
      <c r="G697" s="44"/>
    </row>
    <row r="698" ht="14.25" customHeight="1">
      <c r="G698" s="44"/>
    </row>
    <row r="699" ht="14.25" customHeight="1">
      <c r="G699" s="44"/>
    </row>
    <row r="700" ht="14.25" customHeight="1">
      <c r="G700" s="44"/>
    </row>
    <row r="701" ht="14.25" customHeight="1">
      <c r="G701" s="44"/>
    </row>
    <row r="702" ht="14.25" customHeight="1">
      <c r="G702" s="44"/>
    </row>
    <row r="703" ht="14.25" customHeight="1">
      <c r="G703" s="44"/>
    </row>
    <row r="704" ht="14.25" customHeight="1">
      <c r="G704" s="44"/>
    </row>
    <row r="705" ht="14.25" customHeight="1">
      <c r="G705" s="44"/>
    </row>
    <row r="706" ht="14.25" customHeight="1">
      <c r="G706" s="44"/>
    </row>
    <row r="707" ht="14.25" customHeight="1">
      <c r="G707" s="44"/>
    </row>
    <row r="708" ht="14.25" customHeight="1">
      <c r="G708" s="44"/>
    </row>
    <row r="709" ht="14.25" customHeight="1">
      <c r="G709" s="44"/>
    </row>
    <row r="710" ht="14.25" customHeight="1">
      <c r="G710" s="44"/>
    </row>
    <row r="711" ht="14.25" customHeight="1">
      <c r="G711" s="44"/>
    </row>
    <row r="712" ht="14.25" customHeight="1">
      <c r="G712" s="44"/>
    </row>
    <row r="713" ht="14.25" customHeight="1">
      <c r="G713" s="44"/>
    </row>
    <row r="714" ht="14.25" customHeight="1">
      <c r="G714" s="44"/>
    </row>
    <row r="715" ht="14.25" customHeight="1">
      <c r="G715" s="44"/>
    </row>
    <row r="716" ht="14.25" customHeight="1">
      <c r="G716" s="44"/>
    </row>
    <row r="717" ht="14.25" customHeight="1">
      <c r="G717" s="44"/>
    </row>
    <row r="718" ht="14.25" customHeight="1">
      <c r="G718" s="44"/>
    </row>
    <row r="719" ht="14.25" customHeight="1">
      <c r="G719" s="44"/>
    </row>
    <row r="720" ht="14.25" customHeight="1">
      <c r="G720" s="44"/>
    </row>
    <row r="721" ht="14.25" customHeight="1">
      <c r="G721" s="44"/>
    </row>
    <row r="722" ht="14.25" customHeight="1">
      <c r="G722" s="44"/>
    </row>
    <row r="723" ht="14.25" customHeight="1">
      <c r="G723" s="44"/>
    </row>
    <row r="724" ht="14.25" customHeight="1">
      <c r="G724" s="44"/>
    </row>
    <row r="725" ht="14.25" customHeight="1">
      <c r="G725" s="44"/>
    </row>
    <row r="726" ht="14.25" customHeight="1">
      <c r="G726" s="44"/>
    </row>
    <row r="727" ht="14.25" customHeight="1">
      <c r="G727" s="44"/>
    </row>
    <row r="728" ht="14.25" customHeight="1">
      <c r="G728" s="44"/>
    </row>
    <row r="729" ht="14.25" customHeight="1">
      <c r="G729" s="44"/>
    </row>
    <row r="730" ht="14.25" customHeight="1">
      <c r="G730" s="44"/>
    </row>
    <row r="731" ht="14.25" customHeight="1">
      <c r="G731" s="44"/>
    </row>
    <row r="732" ht="14.25" customHeight="1">
      <c r="G732" s="44"/>
    </row>
    <row r="733" ht="14.25" customHeight="1">
      <c r="G733" s="44"/>
    </row>
    <row r="734" ht="14.25" customHeight="1">
      <c r="G734" s="44"/>
    </row>
    <row r="735" ht="14.25" customHeight="1">
      <c r="G735" s="44"/>
    </row>
    <row r="736" ht="14.25" customHeight="1">
      <c r="G736" s="44"/>
    </row>
    <row r="737" ht="14.25" customHeight="1">
      <c r="G737" s="44"/>
    </row>
    <row r="738" ht="14.25" customHeight="1">
      <c r="G738" s="44"/>
    </row>
    <row r="739" ht="14.25" customHeight="1">
      <c r="G739" s="44"/>
    </row>
    <row r="740" ht="14.25" customHeight="1">
      <c r="G740" s="44"/>
    </row>
    <row r="741" ht="14.25" customHeight="1">
      <c r="G741" s="44"/>
    </row>
    <row r="742" ht="14.25" customHeight="1">
      <c r="G742" s="44"/>
    </row>
    <row r="743" ht="14.25" customHeight="1">
      <c r="G743" s="44"/>
    </row>
    <row r="744" ht="14.25" customHeight="1">
      <c r="G744" s="44"/>
    </row>
    <row r="745" ht="14.25" customHeight="1">
      <c r="G745" s="44"/>
    </row>
    <row r="746" ht="14.25" customHeight="1">
      <c r="G746" s="44"/>
    </row>
    <row r="747" ht="14.25" customHeight="1">
      <c r="G747" s="44"/>
    </row>
    <row r="748" ht="14.25" customHeight="1">
      <c r="G748" s="44"/>
    </row>
    <row r="749" ht="14.25" customHeight="1">
      <c r="G749" s="44"/>
    </row>
    <row r="750" ht="14.25" customHeight="1">
      <c r="G750" s="44"/>
    </row>
    <row r="751" ht="14.25" customHeight="1">
      <c r="G751" s="44"/>
    </row>
    <row r="752" ht="14.25" customHeight="1">
      <c r="G752" s="44"/>
    </row>
    <row r="753" ht="14.25" customHeight="1">
      <c r="G753" s="44"/>
    </row>
    <row r="754" ht="14.25" customHeight="1">
      <c r="G754" s="44"/>
    </row>
    <row r="755" ht="14.25" customHeight="1">
      <c r="G755" s="44"/>
    </row>
    <row r="756" ht="14.25" customHeight="1">
      <c r="G756" s="44"/>
    </row>
    <row r="757" ht="14.25" customHeight="1">
      <c r="G757" s="44"/>
    </row>
    <row r="758" ht="14.25" customHeight="1">
      <c r="G758" s="44"/>
    </row>
    <row r="759" ht="14.25" customHeight="1">
      <c r="G759" s="44"/>
    </row>
    <row r="760" ht="14.25" customHeight="1">
      <c r="G760" s="44"/>
    </row>
    <row r="761" ht="14.25" customHeight="1">
      <c r="G761" s="44"/>
    </row>
    <row r="762" ht="14.25" customHeight="1">
      <c r="G762" s="44"/>
    </row>
    <row r="763" ht="14.25" customHeight="1">
      <c r="G763" s="44"/>
    </row>
    <row r="764" ht="14.25" customHeight="1">
      <c r="G764" s="44"/>
    </row>
    <row r="765" ht="14.25" customHeight="1">
      <c r="G765" s="44"/>
    </row>
    <row r="766" ht="14.25" customHeight="1">
      <c r="G766" s="44"/>
    </row>
    <row r="767" ht="14.25" customHeight="1">
      <c r="G767" s="44"/>
    </row>
    <row r="768" ht="14.25" customHeight="1">
      <c r="G768" s="44"/>
    </row>
    <row r="769" ht="14.25" customHeight="1">
      <c r="G769" s="44"/>
    </row>
    <row r="770" ht="14.25" customHeight="1">
      <c r="G770" s="44"/>
    </row>
    <row r="771" ht="14.25" customHeight="1">
      <c r="G771" s="44"/>
    </row>
    <row r="772" ht="14.25" customHeight="1">
      <c r="G772" s="44"/>
    </row>
    <row r="773" ht="14.25" customHeight="1">
      <c r="G773" s="44"/>
    </row>
    <row r="774" ht="14.25" customHeight="1">
      <c r="G774" s="44"/>
    </row>
    <row r="775" ht="14.25" customHeight="1">
      <c r="G775" s="44"/>
    </row>
    <row r="776" ht="14.25" customHeight="1">
      <c r="G776" s="44"/>
    </row>
    <row r="777" ht="14.25" customHeight="1">
      <c r="G777" s="44"/>
    </row>
    <row r="778" ht="14.25" customHeight="1">
      <c r="G778" s="44"/>
    </row>
    <row r="779" ht="14.25" customHeight="1">
      <c r="G779" s="44"/>
    </row>
    <row r="780" ht="14.25" customHeight="1">
      <c r="G780" s="44"/>
    </row>
    <row r="781" ht="14.25" customHeight="1">
      <c r="G781" s="44"/>
    </row>
    <row r="782" ht="14.25" customHeight="1">
      <c r="G782" s="44"/>
    </row>
    <row r="783" ht="14.25" customHeight="1">
      <c r="G783" s="44"/>
    </row>
    <row r="784" ht="14.25" customHeight="1">
      <c r="G784" s="44"/>
    </row>
    <row r="785" ht="14.25" customHeight="1">
      <c r="G785" s="44"/>
    </row>
    <row r="786" ht="14.25" customHeight="1">
      <c r="G786" s="44"/>
    </row>
    <row r="787" ht="14.25" customHeight="1">
      <c r="G787" s="44"/>
    </row>
    <row r="788" ht="14.25" customHeight="1">
      <c r="G788" s="44"/>
    </row>
    <row r="789" ht="14.25" customHeight="1">
      <c r="G789" s="44"/>
    </row>
    <row r="790" ht="14.25" customHeight="1">
      <c r="G790" s="44"/>
    </row>
    <row r="791" ht="14.25" customHeight="1">
      <c r="G791" s="44"/>
    </row>
    <row r="792" ht="14.25" customHeight="1">
      <c r="G792" s="44"/>
    </row>
    <row r="793" ht="14.25" customHeight="1">
      <c r="G793" s="44"/>
    </row>
    <row r="794" ht="14.25" customHeight="1">
      <c r="G794" s="44"/>
    </row>
    <row r="795" ht="14.25" customHeight="1">
      <c r="G795" s="44"/>
    </row>
    <row r="796" ht="14.25" customHeight="1">
      <c r="G796" s="44"/>
    </row>
    <row r="797" ht="14.25" customHeight="1">
      <c r="G797" s="44"/>
    </row>
    <row r="798" ht="14.25" customHeight="1">
      <c r="G798" s="44"/>
    </row>
    <row r="799" ht="14.25" customHeight="1">
      <c r="G799" s="44"/>
    </row>
    <row r="800" ht="14.25" customHeight="1">
      <c r="G800" s="44"/>
    </row>
    <row r="801" ht="14.25" customHeight="1">
      <c r="G801" s="44"/>
    </row>
    <row r="802" ht="14.25" customHeight="1">
      <c r="G802" s="44"/>
    </row>
    <row r="803" ht="14.25" customHeight="1">
      <c r="G803" s="44"/>
    </row>
    <row r="804" ht="14.25" customHeight="1">
      <c r="G804" s="44"/>
    </row>
    <row r="805" ht="14.25" customHeight="1">
      <c r="G805" s="44"/>
    </row>
    <row r="806" ht="14.25" customHeight="1">
      <c r="G806" s="44"/>
    </row>
    <row r="807" ht="14.25" customHeight="1">
      <c r="G807" s="44"/>
    </row>
    <row r="808" ht="14.25" customHeight="1">
      <c r="G808" s="44"/>
    </row>
    <row r="809" ht="14.25" customHeight="1">
      <c r="G809" s="44"/>
    </row>
    <row r="810" ht="14.25" customHeight="1">
      <c r="G810" s="44"/>
    </row>
    <row r="811" ht="14.25" customHeight="1">
      <c r="G811" s="44"/>
    </row>
    <row r="812" ht="14.25" customHeight="1">
      <c r="G812" s="44"/>
    </row>
    <row r="813" ht="14.25" customHeight="1">
      <c r="G813" s="44"/>
    </row>
    <row r="814" ht="14.25" customHeight="1">
      <c r="G814" s="44"/>
    </row>
    <row r="815" ht="14.25" customHeight="1">
      <c r="G815" s="44"/>
    </row>
    <row r="816" ht="14.25" customHeight="1">
      <c r="G816" s="44"/>
    </row>
    <row r="817" ht="14.25" customHeight="1">
      <c r="G817" s="44"/>
    </row>
    <row r="818" ht="14.25" customHeight="1">
      <c r="G818" s="44"/>
    </row>
    <row r="819" ht="14.25" customHeight="1">
      <c r="G819" s="44"/>
    </row>
    <row r="820" ht="14.25" customHeight="1">
      <c r="G820" s="44"/>
    </row>
    <row r="821" ht="14.25" customHeight="1">
      <c r="G821" s="44"/>
    </row>
    <row r="822" ht="14.25" customHeight="1">
      <c r="G822" s="44"/>
    </row>
    <row r="823" ht="14.25" customHeight="1">
      <c r="G823" s="44"/>
    </row>
    <row r="824" ht="14.25" customHeight="1">
      <c r="G824" s="44"/>
    </row>
    <row r="825" ht="14.25" customHeight="1">
      <c r="G825" s="44"/>
    </row>
    <row r="826" ht="14.25" customHeight="1">
      <c r="G826" s="44"/>
    </row>
    <row r="827" ht="14.25" customHeight="1">
      <c r="G827" s="44"/>
    </row>
    <row r="828" ht="14.25" customHeight="1">
      <c r="G828" s="44"/>
    </row>
    <row r="829" ht="14.25" customHeight="1">
      <c r="G829" s="44"/>
    </row>
    <row r="830" ht="14.25" customHeight="1">
      <c r="G830" s="44"/>
    </row>
    <row r="831" ht="14.25" customHeight="1">
      <c r="G831" s="44"/>
    </row>
    <row r="832" ht="14.25" customHeight="1">
      <c r="G832" s="44"/>
    </row>
    <row r="833" ht="14.25" customHeight="1">
      <c r="G833" s="44"/>
    </row>
    <row r="834" ht="14.25" customHeight="1">
      <c r="G834" s="44"/>
    </row>
    <row r="835" ht="14.25" customHeight="1">
      <c r="G835" s="44"/>
    </row>
    <row r="836" ht="14.25" customHeight="1">
      <c r="G836" s="44"/>
    </row>
    <row r="837" ht="14.25" customHeight="1">
      <c r="G837" s="44"/>
    </row>
    <row r="838" ht="14.25" customHeight="1">
      <c r="G838" s="44"/>
    </row>
    <row r="839" ht="14.25" customHeight="1">
      <c r="G839" s="44"/>
    </row>
    <row r="840" ht="14.25" customHeight="1">
      <c r="G840" s="44"/>
    </row>
    <row r="841" ht="14.25" customHeight="1">
      <c r="G841" s="44"/>
    </row>
    <row r="842" ht="14.25" customHeight="1">
      <c r="G842" s="44"/>
    </row>
    <row r="843" ht="14.25" customHeight="1">
      <c r="G843" s="44"/>
    </row>
    <row r="844" ht="14.25" customHeight="1">
      <c r="G844" s="44"/>
    </row>
    <row r="845" ht="14.25" customHeight="1">
      <c r="G845" s="44"/>
    </row>
    <row r="846" ht="14.25" customHeight="1">
      <c r="G846" s="44"/>
    </row>
    <row r="847" ht="14.25" customHeight="1">
      <c r="G847" s="44"/>
    </row>
    <row r="848" ht="14.25" customHeight="1">
      <c r="G848" s="44"/>
    </row>
    <row r="849" ht="14.25" customHeight="1">
      <c r="G849" s="44"/>
    </row>
    <row r="850" ht="14.25" customHeight="1">
      <c r="G850" s="44"/>
    </row>
    <row r="851" ht="14.25" customHeight="1">
      <c r="G851" s="44"/>
    </row>
    <row r="852" ht="14.25" customHeight="1">
      <c r="G852" s="44"/>
    </row>
    <row r="853" ht="14.25" customHeight="1">
      <c r="G853" s="44"/>
    </row>
    <row r="854" ht="14.25" customHeight="1">
      <c r="G854" s="44"/>
    </row>
    <row r="855" ht="14.25" customHeight="1">
      <c r="G855" s="44"/>
    </row>
    <row r="856" ht="14.25" customHeight="1">
      <c r="G856" s="44"/>
    </row>
    <row r="857" ht="14.25" customHeight="1">
      <c r="G857" s="44"/>
    </row>
    <row r="858" ht="14.25" customHeight="1">
      <c r="G858" s="44"/>
    </row>
    <row r="859" ht="14.25" customHeight="1">
      <c r="G859" s="44"/>
    </row>
    <row r="860" ht="14.25" customHeight="1">
      <c r="G860" s="44"/>
    </row>
    <row r="861" ht="14.25" customHeight="1">
      <c r="G861" s="44"/>
    </row>
    <row r="862" ht="14.25" customHeight="1">
      <c r="G862" s="44"/>
    </row>
    <row r="863" ht="14.25" customHeight="1">
      <c r="G863" s="44"/>
    </row>
    <row r="864" ht="14.25" customHeight="1">
      <c r="G864" s="44"/>
    </row>
    <row r="865" ht="14.25" customHeight="1">
      <c r="G865" s="44"/>
    </row>
    <row r="866" ht="14.25" customHeight="1">
      <c r="G866" s="44"/>
    </row>
    <row r="867" ht="14.25" customHeight="1">
      <c r="G867" s="44"/>
    </row>
    <row r="868" ht="14.25" customHeight="1">
      <c r="G868" s="44"/>
    </row>
    <row r="869" ht="14.25" customHeight="1">
      <c r="G869" s="44"/>
    </row>
    <row r="870" ht="14.25" customHeight="1">
      <c r="G870" s="44"/>
    </row>
    <row r="871" ht="14.25" customHeight="1">
      <c r="G871" s="44"/>
    </row>
    <row r="872" ht="14.25" customHeight="1">
      <c r="G872" s="44"/>
    </row>
    <row r="873" ht="14.25" customHeight="1">
      <c r="G873" s="44"/>
    </row>
    <row r="874" ht="14.25" customHeight="1">
      <c r="G874" s="44"/>
    </row>
    <row r="875" ht="14.25" customHeight="1">
      <c r="G875" s="44"/>
    </row>
    <row r="876" ht="14.25" customHeight="1">
      <c r="G876" s="44"/>
    </row>
    <row r="877" ht="14.25" customHeight="1">
      <c r="G877" s="44"/>
    </row>
    <row r="878" ht="14.25" customHeight="1">
      <c r="G878" s="44"/>
    </row>
    <row r="879" ht="14.25" customHeight="1">
      <c r="G879" s="44"/>
    </row>
    <row r="880" ht="14.25" customHeight="1">
      <c r="G880" s="44"/>
    </row>
    <row r="881" ht="14.25" customHeight="1">
      <c r="G881" s="44"/>
    </row>
    <row r="882" ht="14.25" customHeight="1">
      <c r="G882" s="44"/>
    </row>
    <row r="883" ht="14.25" customHeight="1">
      <c r="G883" s="44"/>
    </row>
    <row r="884" ht="14.25" customHeight="1">
      <c r="G884" s="44"/>
    </row>
    <row r="885" ht="14.25" customHeight="1">
      <c r="G885" s="44"/>
    </row>
    <row r="886" ht="14.25" customHeight="1">
      <c r="G886" s="44"/>
    </row>
    <row r="887" ht="14.25" customHeight="1">
      <c r="G887" s="44"/>
    </row>
    <row r="888" ht="14.25" customHeight="1">
      <c r="G888" s="44"/>
    </row>
    <row r="889" ht="14.25" customHeight="1">
      <c r="G889" s="44"/>
    </row>
    <row r="890" ht="14.25" customHeight="1">
      <c r="G890" s="44"/>
    </row>
    <row r="891" ht="14.25" customHeight="1">
      <c r="G891" s="44"/>
    </row>
    <row r="892" ht="14.25" customHeight="1">
      <c r="G892" s="44"/>
    </row>
    <row r="893" ht="14.25" customHeight="1">
      <c r="G893" s="44"/>
    </row>
    <row r="894" ht="14.25" customHeight="1">
      <c r="G894" s="44"/>
    </row>
    <row r="895" ht="14.25" customHeight="1">
      <c r="G895" s="44"/>
    </row>
    <row r="896" ht="14.25" customHeight="1">
      <c r="G896" s="44"/>
    </row>
    <row r="897" ht="14.25" customHeight="1">
      <c r="G897" s="44"/>
    </row>
    <row r="898" ht="14.25" customHeight="1">
      <c r="G898" s="44"/>
    </row>
    <row r="899" ht="14.25" customHeight="1">
      <c r="G899" s="44"/>
    </row>
    <row r="900" ht="14.25" customHeight="1">
      <c r="G900" s="44"/>
    </row>
    <row r="901" ht="14.25" customHeight="1">
      <c r="G901" s="44"/>
    </row>
    <row r="902" ht="14.25" customHeight="1">
      <c r="G902" s="44"/>
    </row>
    <row r="903" ht="14.25" customHeight="1">
      <c r="G903" s="44"/>
    </row>
    <row r="904" ht="14.25" customHeight="1">
      <c r="G904" s="44"/>
    </row>
    <row r="905" ht="14.25" customHeight="1">
      <c r="G905" s="44"/>
    </row>
    <row r="906" ht="14.25" customHeight="1">
      <c r="G906" s="44"/>
    </row>
    <row r="907" ht="14.25" customHeight="1">
      <c r="G907" s="44"/>
    </row>
    <row r="908" ht="14.25" customHeight="1">
      <c r="G908" s="44"/>
    </row>
    <row r="909" ht="14.25" customHeight="1">
      <c r="G909" s="44"/>
    </row>
    <row r="910" ht="14.25" customHeight="1">
      <c r="G910" s="44"/>
    </row>
    <row r="911" ht="14.25" customHeight="1">
      <c r="G911" s="44"/>
    </row>
    <row r="912" ht="14.25" customHeight="1">
      <c r="G912" s="44"/>
    </row>
    <row r="913" ht="14.25" customHeight="1">
      <c r="G913" s="44"/>
    </row>
    <row r="914" ht="14.25" customHeight="1">
      <c r="G914" s="44"/>
    </row>
    <row r="915" ht="14.25" customHeight="1">
      <c r="G915" s="44"/>
    </row>
    <row r="916" ht="14.25" customHeight="1">
      <c r="G916" s="44"/>
    </row>
    <row r="917" ht="14.25" customHeight="1">
      <c r="G917" s="44"/>
    </row>
    <row r="918" ht="14.25" customHeight="1">
      <c r="G918" s="44"/>
    </row>
    <row r="919" ht="14.25" customHeight="1">
      <c r="G919" s="44"/>
    </row>
    <row r="920" ht="14.25" customHeight="1">
      <c r="G920" s="44"/>
    </row>
    <row r="921" ht="14.25" customHeight="1">
      <c r="G921" s="44"/>
    </row>
    <row r="922" ht="14.25" customHeight="1">
      <c r="G922" s="44"/>
    </row>
    <row r="923" ht="14.25" customHeight="1">
      <c r="G923" s="44"/>
    </row>
    <row r="924" ht="14.25" customHeight="1">
      <c r="G924" s="44"/>
    </row>
    <row r="925" ht="14.25" customHeight="1">
      <c r="G925" s="44"/>
    </row>
    <row r="926" ht="14.25" customHeight="1">
      <c r="G926" s="44"/>
    </row>
    <row r="927" ht="14.25" customHeight="1">
      <c r="G927" s="44"/>
    </row>
    <row r="928" ht="14.25" customHeight="1">
      <c r="G928" s="44"/>
    </row>
    <row r="929" ht="14.25" customHeight="1">
      <c r="G929" s="44"/>
    </row>
    <row r="930" ht="14.25" customHeight="1">
      <c r="G930" s="44"/>
    </row>
    <row r="931" ht="14.25" customHeight="1">
      <c r="G931" s="44"/>
    </row>
    <row r="932" ht="14.25" customHeight="1">
      <c r="G932" s="44"/>
    </row>
    <row r="933" ht="14.25" customHeight="1">
      <c r="G933" s="44"/>
    </row>
    <row r="934" ht="14.25" customHeight="1">
      <c r="G934" s="44"/>
    </row>
    <row r="935" ht="14.25" customHeight="1">
      <c r="G935" s="44"/>
    </row>
    <row r="936" ht="14.25" customHeight="1">
      <c r="G936" s="44"/>
    </row>
    <row r="937" ht="14.25" customHeight="1">
      <c r="G937" s="44"/>
    </row>
    <row r="938" ht="14.25" customHeight="1">
      <c r="G938" s="44"/>
    </row>
    <row r="939" ht="14.25" customHeight="1">
      <c r="G939" s="44"/>
    </row>
    <row r="940" ht="14.25" customHeight="1">
      <c r="G940" s="44"/>
    </row>
    <row r="941" ht="14.25" customHeight="1">
      <c r="G941" s="44"/>
    </row>
    <row r="942" ht="14.25" customHeight="1">
      <c r="G942" s="44"/>
    </row>
    <row r="943" ht="14.25" customHeight="1">
      <c r="G943" s="44"/>
    </row>
    <row r="944" ht="14.25" customHeight="1">
      <c r="G944" s="44"/>
    </row>
    <row r="945" ht="14.25" customHeight="1">
      <c r="G945" s="44"/>
    </row>
    <row r="946" ht="14.25" customHeight="1">
      <c r="G946" s="44"/>
    </row>
    <row r="947" ht="14.25" customHeight="1">
      <c r="G947" s="44"/>
    </row>
    <row r="948" ht="14.25" customHeight="1">
      <c r="G948" s="44"/>
    </row>
    <row r="949" ht="14.25" customHeight="1">
      <c r="G949" s="44"/>
    </row>
    <row r="950" ht="14.25" customHeight="1">
      <c r="G950" s="44"/>
    </row>
    <row r="951" ht="14.25" customHeight="1">
      <c r="G951" s="44"/>
    </row>
    <row r="952" ht="14.25" customHeight="1">
      <c r="G952" s="44"/>
    </row>
    <row r="953" ht="14.25" customHeight="1">
      <c r="G953" s="44"/>
    </row>
    <row r="954" ht="14.25" customHeight="1">
      <c r="G954" s="44"/>
    </row>
    <row r="955" ht="14.25" customHeight="1">
      <c r="G955" s="44"/>
    </row>
    <row r="956" ht="14.25" customHeight="1">
      <c r="G956" s="44"/>
    </row>
    <row r="957" ht="14.25" customHeight="1">
      <c r="G957" s="44"/>
    </row>
    <row r="958" ht="14.25" customHeight="1">
      <c r="G958" s="44"/>
    </row>
    <row r="959" ht="14.25" customHeight="1">
      <c r="G959" s="44"/>
    </row>
    <row r="960" ht="14.25" customHeight="1">
      <c r="G960" s="44"/>
    </row>
    <row r="961" ht="14.25" customHeight="1">
      <c r="G961" s="44"/>
    </row>
    <row r="962" ht="14.25" customHeight="1">
      <c r="G962" s="44"/>
    </row>
    <row r="963" ht="14.25" customHeight="1">
      <c r="G963" s="44"/>
    </row>
    <row r="964" ht="14.25" customHeight="1">
      <c r="G964" s="44"/>
    </row>
    <row r="965" ht="14.25" customHeight="1">
      <c r="G965" s="44"/>
    </row>
    <row r="966" ht="14.25" customHeight="1">
      <c r="G966" s="44"/>
    </row>
    <row r="967" ht="14.25" customHeight="1">
      <c r="G967" s="44"/>
    </row>
    <row r="968" ht="14.25" customHeight="1">
      <c r="G968" s="44"/>
    </row>
    <row r="969" ht="14.25" customHeight="1">
      <c r="G969" s="44"/>
    </row>
    <row r="970" ht="14.25" customHeight="1">
      <c r="G970" s="44"/>
    </row>
    <row r="971" ht="14.25" customHeight="1">
      <c r="G971" s="44"/>
    </row>
    <row r="972" ht="14.25" customHeight="1">
      <c r="G972" s="44"/>
    </row>
    <row r="973" ht="14.25" customHeight="1">
      <c r="G973" s="44"/>
    </row>
    <row r="974" ht="14.25" customHeight="1">
      <c r="G974" s="44"/>
    </row>
    <row r="975" ht="14.25" customHeight="1">
      <c r="G975" s="44"/>
    </row>
    <row r="976" ht="14.25" customHeight="1">
      <c r="G976" s="44"/>
    </row>
    <row r="977" ht="14.25" customHeight="1">
      <c r="G977" s="44"/>
    </row>
    <row r="978" ht="14.25" customHeight="1">
      <c r="G978" s="44"/>
    </row>
    <row r="979" ht="14.25" customHeight="1">
      <c r="G979" s="44"/>
    </row>
    <row r="980" ht="14.25" customHeight="1">
      <c r="G980" s="44"/>
    </row>
    <row r="981" ht="14.25" customHeight="1">
      <c r="G981" s="44"/>
    </row>
    <row r="982" ht="14.25" customHeight="1">
      <c r="G982" s="44"/>
    </row>
    <row r="983" ht="14.25" customHeight="1">
      <c r="G983" s="44"/>
    </row>
    <row r="984" ht="14.25" customHeight="1">
      <c r="G984" s="44"/>
    </row>
    <row r="985" ht="14.25" customHeight="1">
      <c r="G985" s="44"/>
    </row>
    <row r="986" ht="14.25" customHeight="1">
      <c r="G986" s="44"/>
    </row>
    <row r="987" ht="14.25" customHeight="1">
      <c r="G987" s="44"/>
    </row>
    <row r="988" ht="14.25" customHeight="1">
      <c r="G988" s="44"/>
    </row>
    <row r="989" ht="14.25" customHeight="1">
      <c r="G989" s="44"/>
    </row>
    <row r="990" ht="14.25" customHeight="1">
      <c r="G990" s="44"/>
    </row>
    <row r="991" ht="14.25" customHeight="1">
      <c r="G991" s="44"/>
    </row>
    <row r="992" ht="14.25" customHeight="1">
      <c r="G992" s="44"/>
    </row>
    <row r="993" ht="14.25" customHeight="1">
      <c r="G993" s="44"/>
    </row>
    <row r="994" ht="14.25" customHeight="1">
      <c r="G994" s="44"/>
    </row>
    <row r="995" ht="14.25" customHeight="1">
      <c r="G995" s="44"/>
    </row>
    <row r="996" ht="14.25" customHeight="1">
      <c r="G996" s="44"/>
    </row>
    <row r="997" ht="14.25" customHeight="1">
      <c r="G997" s="44"/>
    </row>
    <row r="998" ht="14.25" customHeight="1">
      <c r="G998" s="44"/>
    </row>
    <row r="999" ht="14.25" customHeight="1">
      <c r="G999" s="44"/>
    </row>
    <row r="1000" ht="14.25" customHeight="1">
      <c r="G1000" s="44"/>
    </row>
  </sheetData>
  <mergeCells count="5">
    <mergeCell ref="B2:F2"/>
    <mergeCell ref="B4:C4"/>
    <mergeCell ref="B5:C5"/>
    <mergeCell ref="C20:H20"/>
    <mergeCell ref="C21:H21"/>
  </mergeCells>
  <conditionalFormatting sqref="C7:G7">
    <cfRule type="expression" dxfId="0" priority="1">
      <formula>$D$4&lt;$C$7</formula>
    </cfRule>
  </conditionalFormatting>
  <conditionalFormatting sqref="C8:G8">
    <cfRule type="expression" dxfId="0" priority="2">
      <formula>$D$4&lt;$C$8</formula>
    </cfRule>
  </conditionalFormatting>
  <conditionalFormatting sqref="C9:G9">
    <cfRule type="expression" dxfId="0" priority="3">
      <formula>$D$4&lt;$C$9</formula>
    </cfRule>
  </conditionalFormatting>
  <conditionalFormatting sqref="C10:G10">
    <cfRule type="expression" dxfId="0" priority="4">
      <formula>$D$4&lt;$C$10</formula>
    </cfRule>
  </conditionalFormatting>
  <conditionalFormatting sqref="C11:G11">
    <cfRule type="expression" dxfId="0" priority="5">
      <formula>$D$4&lt;$C$11</formula>
    </cfRule>
  </conditionalFormatting>
  <conditionalFormatting sqref="C12:G12">
    <cfRule type="expression" dxfId="0" priority="6">
      <formula>$D$4&lt;$C$12</formula>
    </cfRule>
  </conditionalFormatting>
  <conditionalFormatting sqref="C13:G13">
    <cfRule type="expression" dxfId="0" priority="7">
      <formula>$D$4&lt;$C$13</formula>
    </cfRule>
  </conditionalFormatting>
  <conditionalFormatting sqref="C14:G14">
    <cfRule type="expression" dxfId="0" priority="8">
      <formula>$D$4&lt;$C$14</formula>
    </cfRule>
  </conditionalFormatting>
  <conditionalFormatting sqref="C15:G15">
    <cfRule type="expression" dxfId="0" priority="9">
      <formula>$D$4&lt;$C$15</formula>
    </cfRule>
  </conditionalFormatting>
  <conditionalFormatting sqref="C16:G16">
    <cfRule type="expression" dxfId="0" priority="10">
      <formula>$D$4&lt;$C$16</formula>
    </cfRule>
  </conditionalFormatting>
  <printOptions/>
  <pageMargins bottom="0.75" footer="0.0" header="0.0" left="0.7" right="0.7" top="0.75"/>
  <pageSetup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5" max="5" width="55.57"/>
    <col customWidth="1" min="6" max="6" width="13.86"/>
    <col customWidth="1" min="7" max="7" width="14.57"/>
    <col customWidth="1" min="8" max="8" width="12.43"/>
    <col customWidth="1" min="9" max="9" width="10.43"/>
    <col customWidth="1" min="10" max="10" width="12.14"/>
    <col customWidth="1" min="11" max="11" width="10.43"/>
    <col customWidth="1" min="12" max="12" width="11.29"/>
    <col customWidth="1" min="13" max="13" width="15.86"/>
    <col customWidth="1" min="14" max="14" width="13.29"/>
    <col customWidth="1" min="15" max="15" width="23.14"/>
    <col customWidth="1" min="16" max="16" width="21.29"/>
  </cols>
  <sheetData>
    <row r="1" ht="30.0" customHeight="1">
      <c r="A1" s="63" t="str">
        <f>'Identificação'!B9</f>
        <v>Seed Funding (7ª edição) - UI&amp;Ds e Polos Financiados FCT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4"/>
    </row>
    <row r="3" ht="35.25" customHeight="1">
      <c r="A3" s="65" t="s">
        <v>49</v>
      </c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30"/>
    </row>
    <row r="5" hidden="1">
      <c r="E5" s="67" t="s">
        <v>50</v>
      </c>
    </row>
    <row r="6" ht="15.0" hidden="1" customHeight="1"/>
    <row r="7" hidden="1">
      <c r="E7" s="68" t="s">
        <v>51</v>
      </c>
      <c r="F7" s="68"/>
      <c r="G7" s="68"/>
      <c r="H7" s="68"/>
      <c r="I7" s="68"/>
      <c r="J7" s="68"/>
      <c r="K7" s="68"/>
      <c r="L7" s="68"/>
      <c r="M7" s="68"/>
      <c r="N7" s="68"/>
    </row>
    <row r="8" hidden="1">
      <c r="E8" s="69"/>
      <c r="F8" s="69"/>
      <c r="G8" s="69"/>
      <c r="H8" s="69"/>
      <c r="I8" s="69"/>
      <c r="J8" s="69"/>
      <c r="K8" s="69"/>
      <c r="L8" s="69"/>
      <c r="O8" s="70" t="s">
        <v>52</v>
      </c>
      <c r="P8" s="71"/>
    </row>
    <row r="9" ht="24.75" hidden="1" customHeight="1">
      <c r="D9" s="72" t="s">
        <v>53</v>
      </c>
      <c r="E9" s="72" t="s">
        <v>54</v>
      </c>
      <c r="F9" s="73" t="s">
        <v>55</v>
      </c>
      <c r="G9" s="74" t="s">
        <v>56</v>
      </c>
      <c r="H9" s="75" t="s">
        <v>57</v>
      </c>
      <c r="I9" s="76">
        <f>Listas!$J$24</f>
        <v>2026</v>
      </c>
      <c r="J9" s="77"/>
      <c r="K9" s="78">
        <f>Listas!$J$25</f>
        <v>2027</v>
      </c>
      <c r="L9" s="79"/>
      <c r="M9" s="80" t="s">
        <v>58</v>
      </c>
      <c r="N9" s="80" t="s">
        <v>59</v>
      </c>
      <c r="O9" s="81"/>
      <c r="P9" s="82"/>
    </row>
    <row r="10" ht="48.75" hidden="1" customHeight="1">
      <c r="D10" s="83"/>
      <c r="E10" s="83"/>
      <c r="F10" s="84"/>
      <c r="G10" s="85"/>
      <c r="H10" s="86"/>
      <c r="I10" s="87" t="s">
        <v>60</v>
      </c>
      <c r="J10" s="88" t="s">
        <v>61</v>
      </c>
      <c r="K10" s="89" t="s">
        <v>60</v>
      </c>
      <c r="L10" s="90" t="s">
        <v>61</v>
      </c>
      <c r="M10" s="91"/>
      <c r="N10" s="92"/>
      <c r="O10" s="93" t="s">
        <v>53</v>
      </c>
      <c r="P10" s="94" t="s">
        <v>62</v>
      </c>
    </row>
    <row r="11" ht="42.75" hidden="1" customHeight="1">
      <c r="D11" s="95"/>
      <c r="E11" s="96"/>
      <c r="F11" s="97">
        <f>IF(E11="",0,VLOOKUP(LEFT(E11,FIND(" - ",E11,30)-1),Listas!$G$4:$J$11,2,FALSE))</f>
        <v>0</v>
      </c>
      <c r="G11" s="98">
        <f>IF(E11="",0,VLOOKUP(LEFT(E11,FIND(" - ",E11,30)-1),Listas!$G$4:$J$11,3,FALSE))</f>
        <v>0</v>
      </c>
      <c r="H11" s="99">
        <f>IF(E11="",0,VLOOKUP(LEFT(E11,FIND(" - ",E11,30)-1),Listas!$G$4:$J$11,4,FALSE))</f>
        <v>0</v>
      </c>
      <c r="I11" s="100"/>
      <c r="J11" s="101">
        <f t="shared" ref="J11:J18" si="1">H11*I11</f>
        <v>0</v>
      </c>
      <c r="K11" s="102"/>
      <c r="L11" s="103">
        <f t="shared" ref="L11:L18" si="2">H11*K11</f>
        <v>0</v>
      </c>
      <c r="M11" s="104" t="str">
        <f t="shared" ref="M11:M18" si="3">#REF!+L11+J11+#REF!</f>
        <v>#REF!</v>
      </c>
      <c r="N11" s="105"/>
    </row>
    <row r="12" ht="42.75" hidden="1" customHeight="1">
      <c r="D12" s="106"/>
      <c r="E12" s="107"/>
      <c r="F12" s="108">
        <f>IF(E12="",0,VLOOKUP(LEFT(E12,FIND(" - ",E12,30)-1),Listas!$G$4:$J$11,2,FALSE))</f>
        <v>0</v>
      </c>
      <c r="G12" s="109">
        <f>IF(E12="",0,VLOOKUP(LEFT(E12,FIND(" - ",E12,30)-1),Listas!$G$4:$J$11,3,FALSE))</f>
        <v>0</v>
      </c>
      <c r="H12" s="110">
        <f>IF(E12="",0,VLOOKUP(LEFT(E12,FIND(" - ",E12,30)-1),Listas!$G$4:$J$11,4,FALSE))</f>
        <v>0</v>
      </c>
      <c r="I12" s="111"/>
      <c r="J12" s="112">
        <f t="shared" si="1"/>
        <v>0</v>
      </c>
      <c r="K12" s="113"/>
      <c r="L12" s="114">
        <f t="shared" si="2"/>
        <v>0</v>
      </c>
      <c r="M12" s="115" t="str">
        <f t="shared" si="3"/>
        <v>#REF!</v>
      </c>
      <c r="N12" s="116"/>
    </row>
    <row r="13" ht="42.75" hidden="1" customHeight="1">
      <c r="D13" s="106"/>
      <c r="E13" s="107"/>
      <c r="F13" s="108">
        <f>IF(E13="",0,VLOOKUP(LEFT(E13,FIND(" - ",E13,30)-1),Listas!$G$4:$J$11,2,FALSE))</f>
        <v>0</v>
      </c>
      <c r="G13" s="109">
        <f>IF(E13="",0,VLOOKUP(LEFT(E13,FIND(" - ",E13,30)-1),Listas!$G$4:$J$11,3,FALSE))</f>
        <v>0</v>
      </c>
      <c r="H13" s="110">
        <f>IF(E13="",0,VLOOKUP(LEFT(E13,FIND(" - ",E13,30)-1),Listas!$G$4:$J$11,4,FALSE))</f>
        <v>0</v>
      </c>
      <c r="I13" s="111"/>
      <c r="J13" s="112">
        <f t="shared" si="1"/>
        <v>0</v>
      </c>
      <c r="K13" s="113"/>
      <c r="L13" s="114">
        <f t="shared" si="2"/>
        <v>0</v>
      </c>
      <c r="M13" s="115" t="str">
        <f t="shared" si="3"/>
        <v>#REF!</v>
      </c>
      <c r="N13" s="116"/>
    </row>
    <row r="14" ht="43.5" hidden="1" customHeight="1">
      <c r="D14" s="106"/>
      <c r="E14" s="107"/>
      <c r="F14" s="108">
        <f>IF(E14="",0,VLOOKUP(LEFT(E14,FIND(" - ",E14,30)-1),Listas!$G$4:$J$11,2,FALSE))</f>
        <v>0</v>
      </c>
      <c r="G14" s="109">
        <f>IF(E14="",0,VLOOKUP(LEFT(E14,FIND(" - ",E14,30)-1),Listas!$G$4:$J$11,3,FALSE))</f>
        <v>0</v>
      </c>
      <c r="H14" s="110">
        <f>IF(E14="",0,VLOOKUP(LEFT(E14,FIND(" - ",E14,30)-1),Listas!$G$4:$J$11,4,FALSE))</f>
        <v>0</v>
      </c>
      <c r="I14" s="111"/>
      <c r="J14" s="112">
        <f t="shared" si="1"/>
        <v>0</v>
      </c>
      <c r="K14" s="113"/>
      <c r="L14" s="114">
        <f t="shared" si="2"/>
        <v>0</v>
      </c>
      <c r="M14" s="115" t="str">
        <f t="shared" si="3"/>
        <v>#REF!</v>
      </c>
      <c r="N14" s="116"/>
    </row>
    <row r="15" ht="42.75" hidden="1" customHeight="1">
      <c r="D15" s="106"/>
      <c r="E15" s="107"/>
      <c r="F15" s="108">
        <f>IF(E15="",0,VLOOKUP(LEFT(E15,FIND(" - ",E15,30)-1),Listas!$G$4:$J$11,2,FALSE))</f>
        <v>0</v>
      </c>
      <c r="G15" s="109">
        <f>IF(E15="",0,VLOOKUP(LEFT(E15,FIND(" - ",E15,30)-1),Listas!$G$4:$J$11,3,FALSE))</f>
        <v>0</v>
      </c>
      <c r="H15" s="110">
        <f>IF(E15="",0,VLOOKUP(LEFT(E15,FIND(" - ",E15,30)-1),Listas!$G$4:$J$11,4,FALSE))</f>
        <v>0</v>
      </c>
      <c r="I15" s="111"/>
      <c r="J15" s="112">
        <f t="shared" si="1"/>
        <v>0</v>
      </c>
      <c r="K15" s="113"/>
      <c r="L15" s="114">
        <f t="shared" si="2"/>
        <v>0</v>
      </c>
      <c r="M15" s="115" t="str">
        <f t="shared" si="3"/>
        <v>#REF!</v>
      </c>
      <c r="N15" s="116"/>
    </row>
    <row r="16" ht="42.75" hidden="1" customHeight="1">
      <c r="D16" s="106"/>
      <c r="E16" s="107"/>
      <c r="F16" s="108">
        <f>IF(E16="",0,VLOOKUP(LEFT(E16,FIND(" - ",E16,30)-1),Listas!$G$4:$J$11,2,FALSE))</f>
        <v>0</v>
      </c>
      <c r="G16" s="109">
        <f>IF(E16="",0,VLOOKUP(LEFT(E16,FIND(" - ",E16,30)-1),Listas!$G$4:$J$11,3,FALSE))</f>
        <v>0</v>
      </c>
      <c r="H16" s="110">
        <f>IF(E16="",0,VLOOKUP(LEFT(E16,FIND(" - ",E16,30)-1),Listas!$G$4:$J$11,4,FALSE))</f>
        <v>0</v>
      </c>
      <c r="I16" s="117"/>
      <c r="J16" s="114">
        <f t="shared" si="1"/>
        <v>0</v>
      </c>
      <c r="K16" s="113"/>
      <c r="L16" s="114">
        <f t="shared" si="2"/>
        <v>0</v>
      </c>
      <c r="M16" s="115" t="str">
        <f t="shared" si="3"/>
        <v>#REF!</v>
      </c>
      <c r="N16" s="116"/>
    </row>
    <row r="17" ht="42.75" hidden="1" customHeight="1">
      <c r="D17" s="106"/>
      <c r="E17" s="118"/>
      <c r="F17" s="108">
        <f>IF(E17="",0,VLOOKUP(LEFT(E17,FIND(" - ",E17,30)-1),Listas!$G$4:$J$11,2,FALSE))</f>
        <v>0</v>
      </c>
      <c r="G17" s="109">
        <f>IF(E17="",0,VLOOKUP(LEFT(E17,FIND(" - ",E17,30)-1),Listas!$G$4:$J$11,3,FALSE))</f>
        <v>0</v>
      </c>
      <c r="H17" s="110">
        <f>IF(E17="",0,VLOOKUP(LEFT(E17,FIND(" - ",E17,30)-1),Listas!$G$4:$J$11,4,FALSE))</f>
        <v>0</v>
      </c>
      <c r="I17" s="117"/>
      <c r="J17" s="114">
        <f t="shared" si="1"/>
        <v>0</v>
      </c>
      <c r="K17" s="113"/>
      <c r="L17" s="114">
        <f t="shared" si="2"/>
        <v>0</v>
      </c>
      <c r="M17" s="115" t="str">
        <f t="shared" si="3"/>
        <v>#REF!</v>
      </c>
      <c r="N17" s="116"/>
    </row>
    <row r="18" ht="42.75" hidden="1" customHeight="1">
      <c r="D18" s="119"/>
      <c r="E18" s="120"/>
      <c r="F18" s="121">
        <f>IF(E18="",0,VLOOKUP(LEFT(E18,FIND(" - ",E18,30)-1),Listas!$G$4:$J$11,2,FALSE))</f>
        <v>0</v>
      </c>
      <c r="G18" s="122">
        <f>IF(E18="",0,VLOOKUP(LEFT(E18,FIND(" - ",E18,30)-1),Listas!$G$4:$J$11,3,FALSE))</f>
        <v>0</v>
      </c>
      <c r="H18" s="123">
        <f>IF(E18="",0,VLOOKUP(LEFT(E18,FIND(" - ",E18,30)-1),Listas!$G$4:$J$11,4,FALSE))</f>
        <v>0</v>
      </c>
      <c r="I18" s="124"/>
      <c r="J18" s="125">
        <f t="shared" si="1"/>
        <v>0</v>
      </c>
      <c r="K18" s="126"/>
      <c r="L18" s="125">
        <f t="shared" si="2"/>
        <v>0</v>
      </c>
      <c r="M18" s="127" t="str">
        <f t="shared" si="3"/>
        <v>#REF!</v>
      </c>
      <c r="N18" s="128"/>
    </row>
    <row r="19" hidden="1">
      <c r="D19" s="129"/>
      <c r="E19" s="130"/>
      <c r="F19" s="131"/>
      <c r="G19" s="131"/>
      <c r="H19" s="132" t="s">
        <v>63</v>
      </c>
      <c r="I19" s="131"/>
      <c r="J19" s="133">
        <f>SUM(J11:J18)</f>
        <v>0</v>
      </c>
      <c r="K19" s="131"/>
      <c r="L19" s="133">
        <f t="shared" ref="L19:M19" si="4">SUM(L11:L18)</f>
        <v>0</v>
      </c>
      <c r="M19" s="134" t="str">
        <f t="shared" si="4"/>
        <v>#REF!</v>
      </c>
    </row>
    <row r="20" ht="2.25" hidden="1" customHeight="1"/>
    <row r="21" ht="15.75" hidden="1" customHeight="1"/>
    <row r="22" ht="15.75" hidden="1" customHeight="1">
      <c r="E22" s="135" t="s">
        <v>64</v>
      </c>
      <c r="F22" s="136"/>
      <c r="G22" s="136"/>
      <c r="H22" s="136"/>
      <c r="I22" s="136"/>
      <c r="J22" s="136"/>
      <c r="K22" s="136"/>
      <c r="L22" s="136"/>
      <c r="M22" s="136"/>
      <c r="N22" s="136"/>
    </row>
    <row r="23" ht="15.75" customHeight="1">
      <c r="E23" s="69"/>
      <c r="F23" s="69"/>
      <c r="G23" s="69"/>
      <c r="H23" s="69"/>
      <c r="I23" s="137"/>
      <c r="J23" s="137"/>
      <c r="K23" s="137"/>
      <c r="L23" s="138"/>
    </row>
    <row r="24" ht="24.0" customHeight="1">
      <c r="C24" s="80" t="s">
        <v>65</v>
      </c>
      <c r="D24" s="80" t="s">
        <v>66</v>
      </c>
      <c r="E24" s="80" t="s">
        <v>67</v>
      </c>
      <c r="F24" s="73" t="s">
        <v>68</v>
      </c>
      <c r="G24" s="74" t="s">
        <v>69</v>
      </c>
      <c r="H24" s="75" t="s">
        <v>70</v>
      </c>
      <c r="I24" s="76">
        <f>Listas!$J$24</f>
        <v>2026</v>
      </c>
      <c r="J24" s="77"/>
      <c r="K24" s="76">
        <f>Listas!$J$25</f>
        <v>2027</v>
      </c>
      <c r="L24" s="77"/>
      <c r="M24" s="80" t="s">
        <v>71</v>
      </c>
      <c r="N24" s="139" t="s">
        <v>72</v>
      </c>
      <c r="O24" s="140"/>
      <c r="P24" s="141"/>
    </row>
    <row r="25" ht="32.25" customHeight="1">
      <c r="C25" s="92"/>
      <c r="D25" s="92"/>
      <c r="E25" s="92"/>
      <c r="F25" s="142"/>
      <c r="G25" s="143"/>
      <c r="H25" s="144"/>
      <c r="I25" s="87" t="s">
        <v>60</v>
      </c>
      <c r="J25" s="88" t="s">
        <v>61</v>
      </c>
      <c r="K25" s="89" t="s">
        <v>60</v>
      </c>
      <c r="L25" s="90" t="s">
        <v>61</v>
      </c>
      <c r="M25" s="91"/>
      <c r="N25" s="145"/>
      <c r="O25" s="146"/>
      <c r="P25" s="147"/>
    </row>
    <row r="26" ht="42.75" customHeight="1">
      <c r="C26" s="148" t="s">
        <v>73</v>
      </c>
      <c r="D26" s="149"/>
      <c r="E26" s="96"/>
      <c r="F26" s="97">
        <f>IF(E26="",0,VLOOKUP(LEFT(E26,FIND(" - ",E26,30)-1),Listas!$G$15:$J$19,2,FALSE))</f>
        <v>0</v>
      </c>
      <c r="G26" s="98">
        <f>IF(E26="",0,VLOOKUP(LEFT(E26,FIND(" - ",E26,30)-1),Listas!$G$15:$J$19,3,FALSE))</f>
        <v>0</v>
      </c>
      <c r="H26" s="99">
        <f>IF(E26="",0,VLOOKUP(LEFT(E26,FIND(" - ",E26,30)-1),Listas!$G$15:$J$19,4,FALSE))</f>
        <v>0</v>
      </c>
      <c r="I26" s="100"/>
      <c r="J26" s="101">
        <f t="shared" ref="J26:J30" si="5">F26*I26+G26*I26+(H26/12*I26)</f>
        <v>0</v>
      </c>
      <c r="K26" s="150"/>
      <c r="L26" s="151">
        <f t="shared" ref="L26:L30" si="6">F26*K26+G26*K26+(H26/12*K26)</f>
        <v>0</v>
      </c>
      <c r="M26" s="152">
        <f t="shared" ref="M26:M30" si="7">J26+L26</f>
        <v>0</v>
      </c>
      <c r="N26" s="153"/>
      <c r="O26" s="154"/>
      <c r="P26" s="77"/>
    </row>
    <row r="27" ht="42.75" customHeight="1">
      <c r="C27" s="155"/>
      <c r="D27" s="156"/>
      <c r="E27" s="107"/>
      <c r="F27" s="108">
        <f>IF(E27="",0,VLOOKUP(LEFT(E27,FIND(" - ",E27,30)-1),Listas!$G$15:$J$19,2,FALSE))</f>
        <v>0</v>
      </c>
      <c r="G27" s="109">
        <f>IF(E27="",0,VLOOKUP(LEFT(E27,FIND(" - ",E27,30)-1),Listas!$G$15:$J$19,3,FALSE))</f>
        <v>0</v>
      </c>
      <c r="H27" s="110">
        <f>IF(E27="",0,VLOOKUP(LEFT(E27,FIND(" - ",E27,30)-1),Listas!$G$15:$J$19,4,FALSE))</f>
        <v>0</v>
      </c>
      <c r="I27" s="111"/>
      <c r="J27" s="112">
        <f t="shared" si="5"/>
        <v>0</v>
      </c>
      <c r="K27" s="157"/>
      <c r="L27" s="158">
        <f t="shared" si="6"/>
        <v>0</v>
      </c>
      <c r="M27" s="159">
        <f t="shared" si="7"/>
        <v>0</v>
      </c>
      <c r="N27" s="160"/>
      <c r="O27" s="161"/>
      <c r="P27" s="162"/>
    </row>
    <row r="28" ht="42.75" customHeight="1">
      <c r="C28" s="155"/>
      <c r="D28" s="156"/>
      <c r="E28" s="107"/>
      <c r="F28" s="108">
        <f>IF(E28="",0,VLOOKUP(LEFT(E28,FIND(" - ",E28,30)-1),Listas!$G$15:$J$19,2,FALSE))</f>
        <v>0</v>
      </c>
      <c r="G28" s="109">
        <f>IF(E28="",0,VLOOKUP(LEFT(E28,FIND(" - ",E28,30)-1),Listas!$G$15:$J$19,3,FALSE))</f>
        <v>0</v>
      </c>
      <c r="H28" s="110">
        <f>IF(E28="",0,VLOOKUP(LEFT(E28,FIND(" - ",E28,30)-1),Listas!$G$15:$J$19,4,FALSE))</f>
        <v>0</v>
      </c>
      <c r="I28" s="111"/>
      <c r="J28" s="112">
        <f t="shared" si="5"/>
        <v>0</v>
      </c>
      <c r="K28" s="157"/>
      <c r="L28" s="158">
        <f t="shared" si="6"/>
        <v>0</v>
      </c>
      <c r="M28" s="159">
        <f t="shared" si="7"/>
        <v>0</v>
      </c>
      <c r="N28" s="160"/>
      <c r="O28" s="161"/>
      <c r="P28" s="162"/>
    </row>
    <row r="29" ht="42.75" customHeight="1">
      <c r="C29" s="155"/>
      <c r="D29" s="156"/>
      <c r="E29" s="107"/>
      <c r="F29" s="108">
        <f>IF(E29="",0,VLOOKUP(LEFT(E29,FIND(" - ",E29,30)-1),Listas!$G$15:$J$19,2,FALSE))</f>
        <v>0</v>
      </c>
      <c r="G29" s="109">
        <f>IF(E29="",0,VLOOKUP(LEFT(E29,FIND(" - ",E29,30)-1),Listas!$G$15:$J$19,3,FALSE))</f>
        <v>0</v>
      </c>
      <c r="H29" s="110">
        <f>IF(E29="",0,VLOOKUP(LEFT(E29,FIND(" - ",E29,30)-1),Listas!$G$15:$J$19,4,FALSE))</f>
        <v>0</v>
      </c>
      <c r="I29" s="111"/>
      <c r="J29" s="112">
        <f t="shared" si="5"/>
        <v>0</v>
      </c>
      <c r="K29" s="157"/>
      <c r="L29" s="158">
        <f t="shared" si="6"/>
        <v>0</v>
      </c>
      <c r="M29" s="159">
        <f t="shared" si="7"/>
        <v>0</v>
      </c>
      <c r="N29" s="160"/>
      <c r="O29" s="161"/>
      <c r="P29" s="162"/>
    </row>
    <row r="30" ht="42.75" customHeight="1">
      <c r="C30" s="163"/>
      <c r="D30" s="156"/>
      <c r="E30" s="107"/>
      <c r="F30" s="164">
        <f>IF(E30="",0,VLOOKUP(LEFT(E30,FIND(" - ",E30,30)-1),Listas!$G$15:$J$19,2,FALSE))</f>
        <v>0</v>
      </c>
      <c r="G30" s="165">
        <f>IF(E30="",0,VLOOKUP(LEFT(E30,FIND(" - ",E30,30)-1),Listas!$G$15:$J$19,3,FALSE))</f>
        <v>0</v>
      </c>
      <c r="H30" s="166">
        <f>IF(E30="",0,VLOOKUP(LEFT(E30,FIND(" - ",E30,30)-1),Listas!$G$15:$J$19,4,FALSE))</f>
        <v>0</v>
      </c>
      <c r="I30" s="111"/>
      <c r="J30" s="112">
        <f t="shared" si="5"/>
        <v>0</v>
      </c>
      <c r="K30" s="157"/>
      <c r="L30" s="158">
        <f t="shared" si="6"/>
        <v>0</v>
      </c>
      <c r="M30" s="167">
        <f t="shared" si="7"/>
        <v>0</v>
      </c>
      <c r="N30" s="168"/>
      <c r="O30" s="169"/>
      <c r="P30" s="170"/>
    </row>
    <row r="31" ht="15.75" customHeight="1">
      <c r="D31" s="171"/>
      <c r="E31" s="171"/>
      <c r="F31" s="171"/>
      <c r="G31" s="171"/>
      <c r="H31" s="172" t="s">
        <v>63</v>
      </c>
      <c r="I31" s="131"/>
      <c r="J31" s="173">
        <f>SUM(J26:J30)</f>
        <v>0</v>
      </c>
      <c r="K31" s="131"/>
      <c r="L31" s="173">
        <f t="shared" ref="L31:M31" si="8">SUM(L26:L30)</f>
        <v>0</v>
      </c>
      <c r="M31" s="174">
        <f t="shared" si="8"/>
        <v>0</v>
      </c>
      <c r="N31" s="175"/>
    </row>
    <row r="32" ht="15.75" customHeight="1"/>
    <row r="33" ht="15.75" customHeight="1">
      <c r="B33" s="176" t="s">
        <v>74</v>
      </c>
      <c r="C33" s="140"/>
      <c r="D33" s="140"/>
      <c r="E33" s="140"/>
      <c r="F33" s="140"/>
      <c r="G33" s="141"/>
    </row>
    <row r="34" ht="15.75" customHeight="1">
      <c r="B34" s="177"/>
      <c r="C34" s="178"/>
      <c r="D34" s="178"/>
      <c r="E34" s="178"/>
      <c r="F34" s="178"/>
      <c r="G34" s="179"/>
    </row>
    <row r="35" ht="36.75" customHeight="1">
      <c r="B35" s="180" t="s">
        <v>65</v>
      </c>
      <c r="C35" s="181" t="s">
        <v>62</v>
      </c>
      <c r="D35" s="182" t="s">
        <v>75</v>
      </c>
      <c r="E35" s="183" t="s">
        <v>76</v>
      </c>
      <c r="F35" s="50"/>
      <c r="G35" s="184" t="s">
        <v>61</v>
      </c>
    </row>
    <row r="36">
      <c r="B36" s="185"/>
      <c r="C36" s="186"/>
      <c r="D36" s="185"/>
      <c r="E36" s="187"/>
      <c r="F36" s="188"/>
      <c r="G36" s="189"/>
      <c r="H36" s="36"/>
      <c r="I36" s="190" t="s">
        <v>77</v>
      </c>
      <c r="J36" s="191"/>
      <c r="K36" s="192"/>
      <c r="L36" s="193"/>
      <c r="M36" s="194"/>
      <c r="N36" s="195" t="s">
        <v>78</v>
      </c>
      <c r="P36" s="2"/>
      <c r="Q36" s="2"/>
      <c r="R36" s="2"/>
      <c r="S36" s="2"/>
    </row>
    <row r="37">
      <c r="A37" s="196"/>
      <c r="B37" s="185"/>
      <c r="C37" s="197"/>
      <c r="D37" s="185"/>
      <c r="E37" s="198"/>
      <c r="F37" s="199"/>
      <c r="G37" s="200"/>
      <c r="H37" s="196"/>
      <c r="I37" s="201"/>
      <c r="J37" s="202"/>
      <c r="K37" s="203"/>
      <c r="L37" s="204">
        <f>Listas!$J$24</f>
        <v>2026</v>
      </c>
      <c r="M37" s="205">
        <f>Listas!$J$25</f>
        <v>2027</v>
      </c>
      <c r="N37" s="206"/>
      <c r="O37" s="196"/>
      <c r="P37" s="2"/>
      <c r="Q37" s="2"/>
      <c r="R37" s="2"/>
      <c r="S37" s="2"/>
      <c r="T37" s="196"/>
      <c r="U37" s="196"/>
      <c r="V37" s="196"/>
      <c r="W37" s="196"/>
      <c r="X37" s="196"/>
    </row>
    <row r="38">
      <c r="B38" s="185"/>
      <c r="C38" s="197"/>
      <c r="D38" s="185"/>
      <c r="E38" s="198"/>
      <c r="F38" s="199"/>
      <c r="G38" s="200"/>
      <c r="I38" s="207" t="s">
        <v>79</v>
      </c>
      <c r="J38" s="208"/>
      <c r="K38" s="194"/>
      <c r="L38" s="209">
        <f t="shared" ref="L38:L41" si="9">SUMIFS($G$36:$G$183,$B$36:$B$183,$I38,$D$36:$D$183,L$37)</f>
        <v>0</v>
      </c>
      <c r="M38" s="210">
        <f>M31+SUMIFS($G$36:$G$183,$B$36:$B$183,$I$38,$D$36:$D$183,M$37)</f>
        <v>0</v>
      </c>
      <c r="N38" s="211">
        <f t="shared" ref="N38:N39" si="10">SUM(L38:M38)</f>
        <v>0</v>
      </c>
      <c r="P38" s="2"/>
      <c r="Q38" s="2"/>
      <c r="R38" s="2"/>
      <c r="S38" s="2"/>
    </row>
    <row r="39">
      <c r="B39" s="185"/>
      <c r="C39" s="197"/>
      <c r="D39" s="185"/>
      <c r="E39" s="198"/>
      <c r="F39" s="199"/>
      <c r="G39" s="200"/>
      <c r="I39" s="207" t="s">
        <v>80</v>
      </c>
      <c r="J39" s="208"/>
      <c r="K39" s="194"/>
      <c r="L39" s="209">
        <f t="shared" si="9"/>
        <v>0</v>
      </c>
      <c r="M39" s="210">
        <f t="shared" ref="M39:M41" si="11">SUMIFS($G$36:$G$183,$B$36:$B$183,$I39,$D$36:$D$183,M$37)</f>
        <v>0</v>
      </c>
      <c r="N39" s="212">
        <f t="shared" si="10"/>
        <v>0</v>
      </c>
      <c r="P39" s="2"/>
      <c r="Q39" s="2"/>
      <c r="R39" s="2"/>
      <c r="S39" s="2"/>
    </row>
    <row r="40">
      <c r="B40" s="185"/>
      <c r="C40" s="197"/>
      <c r="D40" s="185"/>
      <c r="E40" s="198"/>
      <c r="F40" s="199"/>
      <c r="G40" s="200"/>
      <c r="I40" s="207" t="s">
        <v>81</v>
      </c>
      <c r="J40" s="208"/>
      <c r="K40" s="194"/>
      <c r="L40" s="209">
        <f t="shared" si="9"/>
        <v>0</v>
      </c>
      <c r="M40" s="210">
        <f t="shared" si="11"/>
        <v>0</v>
      </c>
      <c r="N40" s="213">
        <f>MIN(SUM(L40:M40), $N$45*10%)</f>
        <v>0</v>
      </c>
      <c r="P40" s="2"/>
      <c r="Q40" s="2"/>
      <c r="R40" s="2"/>
      <c r="S40" s="2"/>
    </row>
    <row r="41">
      <c r="B41" s="185"/>
      <c r="C41" s="197"/>
      <c r="D41" s="185"/>
      <c r="E41" s="198"/>
      <c r="F41" s="199"/>
      <c r="G41" s="200"/>
      <c r="I41" s="207" t="s">
        <v>82</v>
      </c>
      <c r="J41" s="208"/>
      <c r="K41" s="194"/>
      <c r="L41" s="209">
        <f t="shared" si="9"/>
        <v>0</v>
      </c>
      <c r="M41" s="210">
        <f t="shared" si="11"/>
        <v>0</v>
      </c>
      <c r="N41" s="214">
        <f>SUM(L41:M41)</f>
        <v>0</v>
      </c>
      <c r="P41" s="2"/>
      <c r="Q41" s="2"/>
      <c r="R41" s="2"/>
      <c r="S41" s="2"/>
    </row>
    <row r="42">
      <c r="B42" s="185"/>
      <c r="C42" s="197"/>
      <c r="D42" s="185"/>
      <c r="E42" s="198"/>
      <c r="F42" s="199"/>
      <c r="G42" s="200"/>
      <c r="I42" s="215" t="str">
        <f>"Gastos Gerais ("&amp;Listas!$J$29*100&amp;"%)"</f>
        <v>Gastos Gerais (0%)</v>
      </c>
      <c r="J42" s="208"/>
      <c r="K42" s="194"/>
      <c r="L42" s="216">
        <f>Listas!$J$29*(L37+L38+L39+L40+L41)</f>
        <v>0</v>
      </c>
      <c r="M42" s="217">
        <f>Listas!$J$29*(M37+M38+M39+M40+M41)</f>
        <v>0</v>
      </c>
      <c r="N42" s="211">
        <f>Listas!$J$29*(N37+N38+N39+N40+N41)</f>
        <v>0</v>
      </c>
      <c r="P42" s="2"/>
      <c r="Q42" s="2"/>
      <c r="R42" s="2"/>
      <c r="S42" s="2"/>
    </row>
    <row r="43">
      <c r="B43" s="185"/>
      <c r="C43" s="197"/>
      <c r="D43" s="185"/>
      <c r="E43" s="198"/>
      <c r="F43" s="199"/>
      <c r="G43" s="200"/>
      <c r="I43" s="218" t="s">
        <v>78</v>
      </c>
      <c r="J43" s="208"/>
      <c r="K43" s="194"/>
      <c r="L43" s="219">
        <f t="shared" ref="L43:N43" si="12">SUM(L38:L42)</f>
        <v>0</v>
      </c>
      <c r="M43" s="220">
        <f t="shared" si="12"/>
        <v>0</v>
      </c>
      <c r="N43" s="211">
        <f t="shared" si="12"/>
        <v>0</v>
      </c>
    </row>
    <row r="44">
      <c r="B44" s="185"/>
      <c r="C44" s="197"/>
      <c r="D44" s="185"/>
      <c r="E44" s="198"/>
      <c r="F44" s="199"/>
      <c r="G44" s="200"/>
      <c r="I44" s="221"/>
      <c r="J44" s="221"/>
      <c r="K44" s="221"/>
      <c r="L44" s="221"/>
      <c r="M44" s="221"/>
      <c r="N44" s="221"/>
    </row>
    <row r="45">
      <c r="B45" s="185"/>
      <c r="C45" s="197"/>
      <c r="D45" s="185"/>
      <c r="E45" s="198"/>
      <c r="F45" s="199"/>
      <c r="G45" s="200"/>
      <c r="I45" s="221"/>
      <c r="J45" s="221"/>
      <c r="K45" s="221"/>
      <c r="L45" s="221"/>
      <c r="M45" s="222" t="s">
        <v>83</v>
      </c>
      <c r="N45" s="223">
        <f>'Identificação'!B13</f>
        <v>15000</v>
      </c>
    </row>
    <row r="46">
      <c r="B46" s="185"/>
      <c r="C46" s="197"/>
      <c r="D46" s="185"/>
      <c r="E46" s="198"/>
      <c r="F46" s="199"/>
      <c r="G46" s="200"/>
    </row>
    <row r="47" ht="15.75" customHeight="1">
      <c r="B47" s="185"/>
      <c r="C47" s="197"/>
      <c r="D47" s="185"/>
      <c r="E47" s="198"/>
      <c r="F47" s="199"/>
      <c r="G47" s="200"/>
    </row>
    <row r="48" ht="15.75" customHeight="1">
      <c r="B48" s="185"/>
      <c r="C48" s="197"/>
      <c r="D48" s="185"/>
      <c r="E48" s="198"/>
      <c r="F48" s="199"/>
      <c r="G48" s="200"/>
    </row>
    <row r="49" ht="15.75" customHeight="1">
      <c r="B49" s="185"/>
      <c r="C49" s="197"/>
      <c r="D49" s="185"/>
      <c r="E49" s="198"/>
      <c r="F49" s="199"/>
      <c r="G49" s="200"/>
      <c r="I49" s="224" t="s">
        <v>84</v>
      </c>
      <c r="J49" s="225"/>
      <c r="K49" s="225"/>
      <c r="L49" s="225"/>
      <c r="M49" s="225"/>
      <c r="N49" s="225"/>
      <c r="O49" s="225"/>
      <c r="P49" s="225"/>
      <c r="Q49" s="225"/>
      <c r="R49" s="226"/>
    </row>
    <row r="50" ht="15.75" customHeight="1">
      <c r="B50" s="185"/>
      <c r="C50" s="197"/>
      <c r="D50" s="185"/>
      <c r="E50" s="198"/>
      <c r="F50" s="199"/>
      <c r="G50" s="200"/>
      <c r="I50" s="227" t="s">
        <v>85</v>
      </c>
      <c r="J50" s="2"/>
      <c r="K50" s="2"/>
      <c r="L50" s="2"/>
      <c r="M50" s="2"/>
      <c r="N50" s="2"/>
      <c r="O50" s="2"/>
      <c r="P50" s="2"/>
      <c r="Q50" s="2"/>
      <c r="R50" s="228"/>
    </row>
    <row r="51" ht="15.75" customHeight="1">
      <c r="B51" s="185"/>
      <c r="C51" s="197"/>
      <c r="D51" s="185"/>
      <c r="E51" s="198"/>
      <c r="F51" s="199"/>
      <c r="G51" s="200"/>
      <c r="I51" s="227" t="s">
        <v>86</v>
      </c>
      <c r="J51" s="2"/>
      <c r="K51" s="2"/>
      <c r="L51" s="2"/>
      <c r="M51" s="2"/>
      <c r="N51" s="2"/>
      <c r="O51" s="2"/>
      <c r="P51" s="2"/>
      <c r="Q51" s="2"/>
      <c r="R51" s="228"/>
    </row>
    <row r="52" ht="15.75" customHeight="1">
      <c r="B52" s="185"/>
      <c r="C52" s="197"/>
      <c r="D52" s="185"/>
      <c r="E52" s="198"/>
      <c r="F52" s="199"/>
      <c r="G52" s="200"/>
      <c r="I52" s="229" t="s">
        <v>87</v>
      </c>
      <c r="J52" s="2"/>
      <c r="K52" s="2"/>
      <c r="L52" s="2"/>
      <c r="M52" s="2"/>
      <c r="N52" s="2"/>
      <c r="O52" s="2"/>
      <c r="P52" s="2"/>
      <c r="Q52" s="2"/>
      <c r="R52" s="228"/>
    </row>
    <row r="53" ht="15.75" customHeight="1">
      <c r="B53" s="185"/>
      <c r="C53" s="197"/>
      <c r="D53" s="185"/>
      <c r="E53" s="198"/>
      <c r="F53" s="199"/>
      <c r="G53" s="200"/>
      <c r="I53" s="227" t="s">
        <v>88</v>
      </c>
      <c r="J53" s="2"/>
      <c r="K53" s="2"/>
      <c r="L53" s="2"/>
      <c r="M53" s="2"/>
      <c r="N53" s="2"/>
      <c r="O53" s="2"/>
      <c r="P53" s="2"/>
      <c r="Q53" s="2"/>
      <c r="R53" s="228"/>
    </row>
    <row r="54" ht="15.75" customHeight="1">
      <c r="B54" s="185"/>
      <c r="C54" s="197"/>
      <c r="D54" s="185"/>
      <c r="E54" s="198"/>
      <c r="F54" s="199"/>
      <c r="G54" s="200"/>
      <c r="I54" s="230"/>
      <c r="J54" s="231"/>
      <c r="K54" s="231"/>
      <c r="L54" s="231"/>
      <c r="M54" s="231"/>
      <c r="N54" s="231"/>
      <c r="O54" s="231"/>
      <c r="P54" s="231"/>
      <c r="Q54" s="231"/>
      <c r="R54" s="232"/>
    </row>
    <row r="55" ht="15.75" customHeight="1">
      <c r="B55" s="185"/>
      <c r="C55" s="197"/>
      <c r="D55" s="185"/>
      <c r="E55" s="198"/>
      <c r="F55" s="199"/>
      <c r="G55" s="200"/>
    </row>
    <row r="56" ht="15.75" customHeight="1">
      <c r="B56" s="185"/>
      <c r="C56" s="197"/>
      <c r="D56" s="185"/>
      <c r="E56" s="198"/>
      <c r="F56" s="199"/>
      <c r="G56" s="200"/>
      <c r="I56" s="233"/>
      <c r="J56" s="233"/>
      <c r="K56" s="233"/>
      <c r="L56" s="233"/>
      <c r="M56" s="233"/>
      <c r="N56" s="233"/>
      <c r="O56" s="233"/>
    </row>
    <row r="57" ht="15.75" customHeight="1">
      <c r="B57" s="185"/>
      <c r="C57" s="197"/>
      <c r="D57" s="185"/>
      <c r="E57" s="198"/>
      <c r="F57" s="199"/>
      <c r="G57" s="200"/>
    </row>
    <row r="58" ht="15.75" customHeight="1">
      <c r="B58" s="185"/>
      <c r="C58" s="197"/>
      <c r="D58" s="185"/>
      <c r="E58" s="198"/>
      <c r="F58" s="199"/>
      <c r="G58" s="200"/>
    </row>
    <row r="59" ht="15.75" customHeight="1">
      <c r="B59" s="185"/>
      <c r="C59" s="197"/>
      <c r="D59" s="185"/>
      <c r="E59" s="198"/>
      <c r="F59" s="199"/>
      <c r="G59" s="200"/>
    </row>
    <row r="60" ht="15.75" customHeight="1">
      <c r="B60" s="185"/>
      <c r="C60" s="197"/>
      <c r="D60" s="185"/>
      <c r="E60" s="198"/>
      <c r="F60" s="199"/>
      <c r="G60" s="200"/>
    </row>
    <row r="61" ht="15.75" customHeight="1">
      <c r="B61" s="185"/>
      <c r="C61" s="197"/>
      <c r="D61" s="185"/>
      <c r="E61" s="198"/>
      <c r="F61" s="199"/>
      <c r="G61" s="200"/>
    </row>
    <row r="62" ht="15.75" customHeight="1">
      <c r="B62" s="185"/>
      <c r="C62" s="197"/>
      <c r="D62" s="185"/>
      <c r="E62" s="198"/>
      <c r="F62" s="199"/>
      <c r="G62" s="200"/>
    </row>
    <row r="63" ht="15.75" customHeight="1">
      <c r="B63" s="185"/>
      <c r="C63" s="197"/>
      <c r="D63" s="185"/>
      <c r="E63" s="198"/>
      <c r="F63" s="199"/>
      <c r="G63" s="200"/>
    </row>
    <row r="64" ht="15.75" customHeight="1">
      <c r="B64" s="185"/>
      <c r="C64" s="197"/>
      <c r="D64" s="185"/>
      <c r="E64" s="198"/>
      <c r="F64" s="199"/>
      <c r="G64" s="200"/>
    </row>
    <row r="65" ht="15.75" customHeight="1">
      <c r="B65" s="185"/>
      <c r="C65" s="197"/>
      <c r="D65" s="185"/>
      <c r="E65" s="198"/>
      <c r="F65" s="199"/>
      <c r="G65" s="200"/>
    </row>
    <row r="66" ht="15.75" customHeight="1">
      <c r="B66" s="185"/>
      <c r="C66" s="197"/>
      <c r="D66" s="185"/>
      <c r="E66" s="198"/>
      <c r="F66" s="199"/>
      <c r="G66" s="200"/>
    </row>
    <row r="67" ht="15.75" customHeight="1">
      <c r="B67" s="185"/>
      <c r="C67" s="197"/>
      <c r="D67" s="185"/>
      <c r="E67" s="198"/>
      <c r="F67" s="199"/>
      <c r="G67" s="200"/>
    </row>
    <row r="68" ht="15.75" customHeight="1">
      <c r="B68" s="185"/>
      <c r="C68" s="197"/>
      <c r="D68" s="185"/>
      <c r="E68" s="198"/>
      <c r="F68" s="199"/>
      <c r="G68" s="200"/>
    </row>
    <row r="69" ht="15.75" customHeight="1">
      <c r="B69" s="185"/>
      <c r="C69" s="197"/>
      <c r="D69" s="185"/>
      <c r="E69" s="198"/>
      <c r="F69" s="199"/>
      <c r="G69" s="200"/>
    </row>
    <row r="70" ht="15.75" customHeight="1">
      <c r="B70" s="185"/>
      <c r="C70" s="197"/>
      <c r="D70" s="185"/>
      <c r="E70" s="198"/>
      <c r="F70" s="199"/>
      <c r="G70" s="200"/>
    </row>
    <row r="71" ht="15.75" customHeight="1">
      <c r="B71" s="185"/>
      <c r="C71" s="197"/>
      <c r="D71" s="185"/>
      <c r="E71" s="198"/>
      <c r="F71" s="199"/>
      <c r="G71" s="200"/>
    </row>
    <row r="72" ht="15.75" customHeight="1">
      <c r="B72" s="185"/>
      <c r="C72" s="197"/>
      <c r="D72" s="185"/>
      <c r="E72" s="198"/>
      <c r="F72" s="199"/>
      <c r="G72" s="200"/>
    </row>
    <row r="73" ht="15.75" customHeight="1">
      <c r="B73" s="185"/>
      <c r="C73" s="197"/>
      <c r="D73" s="185"/>
      <c r="E73" s="198"/>
      <c r="F73" s="199"/>
      <c r="G73" s="200"/>
    </row>
    <row r="74" ht="15.75" customHeight="1">
      <c r="B74" s="185"/>
      <c r="C74" s="197"/>
      <c r="D74" s="185"/>
      <c r="E74" s="198"/>
      <c r="F74" s="199"/>
      <c r="G74" s="200"/>
    </row>
    <row r="75" ht="15.75" customHeight="1">
      <c r="B75" s="185"/>
      <c r="C75" s="197"/>
      <c r="D75" s="185"/>
      <c r="E75" s="198"/>
      <c r="F75" s="199"/>
      <c r="G75" s="200"/>
    </row>
    <row r="76" ht="15.75" customHeight="1">
      <c r="B76" s="185"/>
      <c r="C76" s="197"/>
      <c r="D76" s="185"/>
      <c r="E76" s="198"/>
      <c r="F76" s="199"/>
      <c r="G76" s="200"/>
    </row>
    <row r="77" ht="15.75" customHeight="1">
      <c r="B77" s="185"/>
      <c r="C77" s="197"/>
      <c r="D77" s="185"/>
      <c r="E77" s="198"/>
      <c r="F77" s="199"/>
      <c r="G77" s="200"/>
    </row>
    <row r="78" ht="15.75" customHeight="1">
      <c r="B78" s="185"/>
      <c r="C78" s="197"/>
      <c r="D78" s="185"/>
      <c r="E78" s="198"/>
      <c r="F78" s="199"/>
      <c r="G78" s="200"/>
    </row>
    <row r="79" ht="15.75" customHeight="1">
      <c r="B79" s="185"/>
      <c r="C79" s="197"/>
      <c r="D79" s="185"/>
      <c r="E79" s="198"/>
      <c r="F79" s="199"/>
      <c r="G79" s="200"/>
    </row>
    <row r="80" ht="15.75" customHeight="1">
      <c r="B80" s="185"/>
      <c r="C80" s="197"/>
      <c r="D80" s="185"/>
      <c r="E80" s="198"/>
      <c r="F80" s="199"/>
      <c r="G80" s="200"/>
    </row>
    <row r="81" ht="15.75" customHeight="1">
      <c r="B81" s="185"/>
      <c r="C81" s="197"/>
      <c r="D81" s="185"/>
      <c r="E81" s="198"/>
      <c r="F81" s="199"/>
      <c r="G81" s="200"/>
    </row>
    <row r="82" ht="15.75" customHeight="1">
      <c r="B82" s="185"/>
      <c r="C82" s="197"/>
      <c r="D82" s="185"/>
      <c r="E82" s="198"/>
      <c r="F82" s="199"/>
      <c r="G82" s="200"/>
    </row>
    <row r="83" ht="15.75" customHeight="1">
      <c r="B83" s="185"/>
      <c r="C83" s="197"/>
      <c r="D83" s="185"/>
      <c r="E83" s="198"/>
      <c r="F83" s="199"/>
      <c r="G83" s="200"/>
    </row>
    <row r="84" ht="15.75" customHeight="1">
      <c r="B84" s="185"/>
      <c r="C84" s="197"/>
      <c r="D84" s="185"/>
      <c r="E84" s="198"/>
      <c r="F84" s="199"/>
      <c r="G84" s="200"/>
    </row>
    <row r="85" ht="15.75" customHeight="1">
      <c r="B85" s="185"/>
      <c r="C85" s="197"/>
      <c r="D85" s="185"/>
      <c r="E85" s="198"/>
      <c r="F85" s="199"/>
      <c r="G85" s="200"/>
    </row>
    <row r="86" ht="15.75" customHeight="1">
      <c r="B86" s="185"/>
      <c r="C86" s="197"/>
      <c r="D86" s="185"/>
      <c r="E86" s="198"/>
      <c r="F86" s="199"/>
      <c r="G86" s="200"/>
    </row>
    <row r="87" ht="15.75" customHeight="1">
      <c r="B87" s="185"/>
      <c r="C87" s="197"/>
      <c r="D87" s="185"/>
      <c r="E87" s="198"/>
      <c r="F87" s="199"/>
      <c r="G87" s="200"/>
    </row>
    <row r="88" ht="15.75" customHeight="1">
      <c r="B88" s="185"/>
      <c r="C88" s="197"/>
      <c r="D88" s="185"/>
      <c r="E88" s="198"/>
      <c r="F88" s="199"/>
      <c r="G88" s="200"/>
    </row>
    <row r="89" ht="15.75" customHeight="1">
      <c r="B89" s="185"/>
      <c r="C89" s="197"/>
      <c r="D89" s="185"/>
      <c r="E89" s="198"/>
      <c r="F89" s="199"/>
      <c r="G89" s="200"/>
    </row>
    <row r="90" ht="15.75" customHeight="1">
      <c r="B90" s="185"/>
      <c r="C90" s="197"/>
      <c r="D90" s="185"/>
      <c r="E90" s="198"/>
      <c r="F90" s="199"/>
      <c r="G90" s="200"/>
    </row>
    <row r="91" ht="15.75" customHeight="1">
      <c r="B91" s="185"/>
      <c r="C91" s="197"/>
      <c r="D91" s="185"/>
      <c r="E91" s="198"/>
      <c r="F91" s="199"/>
      <c r="G91" s="200"/>
    </row>
    <row r="92" ht="15.75" customHeight="1">
      <c r="B92" s="185"/>
      <c r="C92" s="197"/>
      <c r="D92" s="185"/>
      <c r="E92" s="198"/>
      <c r="F92" s="199"/>
      <c r="G92" s="200"/>
    </row>
    <row r="93" ht="15.75" customHeight="1">
      <c r="B93" s="185"/>
      <c r="C93" s="197"/>
      <c r="D93" s="185"/>
      <c r="E93" s="198"/>
      <c r="F93" s="199"/>
      <c r="G93" s="200"/>
    </row>
    <row r="94" ht="15.75" customHeight="1">
      <c r="B94" s="185"/>
      <c r="C94" s="197"/>
      <c r="D94" s="185"/>
      <c r="E94" s="198"/>
      <c r="F94" s="199"/>
      <c r="G94" s="200"/>
    </row>
    <row r="95" ht="15.75" customHeight="1">
      <c r="B95" s="185"/>
      <c r="C95" s="197"/>
      <c r="D95" s="185"/>
      <c r="E95" s="198"/>
      <c r="F95" s="199"/>
      <c r="G95" s="200"/>
    </row>
    <row r="96" ht="15.75" customHeight="1">
      <c r="B96" s="185"/>
      <c r="C96" s="197"/>
      <c r="D96" s="185"/>
      <c r="E96" s="198"/>
      <c r="F96" s="199"/>
      <c r="G96" s="200"/>
    </row>
    <row r="97" ht="15.75" customHeight="1">
      <c r="B97" s="185"/>
      <c r="C97" s="197"/>
      <c r="D97" s="185"/>
      <c r="E97" s="198"/>
      <c r="F97" s="199"/>
      <c r="G97" s="200"/>
    </row>
    <row r="98" ht="15.75" customHeight="1">
      <c r="B98" s="185"/>
      <c r="C98" s="197"/>
      <c r="D98" s="185"/>
      <c r="E98" s="198"/>
      <c r="F98" s="199"/>
      <c r="G98" s="200"/>
    </row>
    <row r="99" ht="15.75" customHeight="1">
      <c r="B99" s="185"/>
      <c r="C99" s="197"/>
      <c r="D99" s="185"/>
      <c r="E99" s="198"/>
      <c r="F99" s="199"/>
      <c r="G99" s="200"/>
    </row>
    <row r="100" ht="15.75" customHeight="1">
      <c r="B100" s="185"/>
      <c r="C100" s="197"/>
      <c r="D100" s="185"/>
      <c r="E100" s="198"/>
      <c r="F100" s="199"/>
      <c r="G100" s="200"/>
    </row>
    <row r="101" ht="15.75" customHeight="1">
      <c r="B101" s="185"/>
      <c r="C101" s="197"/>
      <c r="D101" s="185"/>
      <c r="E101" s="198"/>
      <c r="F101" s="199"/>
      <c r="G101" s="200"/>
    </row>
    <row r="102" ht="15.75" customHeight="1">
      <c r="B102" s="185"/>
      <c r="C102" s="197"/>
      <c r="D102" s="185"/>
      <c r="E102" s="198"/>
      <c r="F102" s="199"/>
      <c r="G102" s="200"/>
    </row>
    <row r="103" ht="15.75" customHeight="1">
      <c r="B103" s="185"/>
      <c r="C103" s="197"/>
      <c r="D103" s="185"/>
      <c r="E103" s="198"/>
      <c r="F103" s="199"/>
      <c r="G103" s="200"/>
    </row>
    <row r="104" ht="15.75" customHeight="1">
      <c r="B104" s="185"/>
      <c r="C104" s="197"/>
      <c r="D104" s="185"/>
      <c r="E104" s="198"/>
      <c r="F104" s="199"/>
      <c r="G104" s="200"/>
    </row>
    <row r="105" ht="15.75" customHeight="1">
      <c r="B105" s="185"/>
      <c r="C105" s="197"/>
      <c r="D105" s="185"/>
      <c r="E105" s="198"/>
      <c r="F105" s="199"/>
      <c r="G105" s="200"/>
    </row>
    <row r="106" ht="15.75" customHeight="1">
      <c r="B106" s="185"/>
      <c r="C106" s="197"/>
      <c r="D106" s="185"/>
      <c r="E106" s="198"/>
      <c r="F106" s="199"/>
      <c r="G106" s="200"/>
    </row>
    <row r="107" ht="15.75" customHeight="1">
      <c r="B107" s="185"/>
      <c r="C107" s="197"/>
      <c r="D107" s="185"/>
      <c r="E107" s="198"/>
      <c r="F107" s="199"/>
      <c r="G107" s="200"/>
    </row>
    <row r="108" ht="15.75" customHeight="1">
      <c r="B108" s="185"/>
      <c r="C108" s="197"/>
      <c r="D108" s="185"/>
      <c r="E108" s="198"/>
      <c r="F108" s="199"/>
      <c r="G108" s="200"/>
    </row>
    <row r="109" ht="15.75" customHeight="1">
      <c r="B109" s="185"/>
      <c r="C109" s="197"/>
      <c r="D109" s="185"/>
      <c r="E109" s="198"/>
      <c r="F109" s="199"/>
      <c r="G109" s="200"/>
    </row>
    <row r="110" ht="15.75" customHeight="1">
      <c r="B110" s="185"/>
      <c r="C110" s="197"/>
      <c r="D110" s="185"/>
      <c r="E110" s="198"/>
      <c r="F110" s="199"/>
      <c r="G110" s="200"/>
    </row>
    <row r="111" ht="15.75" customHeight="1">
      <c r="B111" s="185"/>
      <c r="C111" s="197"/>
      <c r="D111" s="185"/>
      <c r="E111" s="198"/>
      <c r="F111" s="199"/>
      <c r="G111" s="200"/>
    </row>
    <row r="112" ht="15.75" customHeight="1">
      <c r="B112" s="185"/>
      <c r="C112" s="197"/>
      <c r="D112" s="185"/>
      <c r="E112" s="198"/>
      <c r="F112" s="199"/>
      <c r="G112" s="200"/>
    </row>
    <row r="113" ht="15.75" customHeight="1">
      <c r="B113" s="185"/>
      <c r="C113" s="197"/>
      <c r="D113" s="185"/>
      <c r="E113" s="198"/>
      <c r="F113" s="199"/>
      <c r="G113" s="200"/>
    </row>
    <row r="114" ht="15.75" customHeight="1">
      <c r="B114" s="185"/>
      <c r="C114" s="197"/>
      <c r="D114" s="185"/>
      <c r="E114" s="198"/>
      <c r="F114" s="199"/>
      <c r="G114" s="200"/>
    </row>
    <row r="115" ht="15.75" customHeight="1">
      <c r="B115" s="185"/>
      <c r="C115" s="197"/>
      <c r="D115" s="185"/>
      <c r="E115" s="198"/>
      <c r="F115" s="199"/>
      <c r="G115" s="200"/>
    </row>
    <row r="116" ht="15.75" customHeight="1">
      <c r="B116" s="185"/>
      <c r="C116" s="197"/>
      <c r="D116" s="185"/>
      <c r="E116" s="198"/>
      <c r="F116" s="199"/>
      <c r="G116" s="200"/>
    </row>
    <row r="117" ht="15.75" customHeight="1">
      <c r="B117" s="185"/>
      <c r="C117" s="197"/>
      <c r="D117" s="185"/>
      <c r="E117" s="198"/>
      <c r="F117" s="199"/>
      <c r="G117" s="200"/>
    </row>
    <row r="118" ht="15.75" customHeight="1">
      <c r="B118" s="185"/>
      <c r="C118" s="197"/>
      <c r="D118" s="185"/>
      <c r="E118" s="198"/>
      <c r="F118" s="199"/>
      <c r="G118" s="200"/>
    </row>
    <row r="119" ht="15.75" customHeight="1">
      <c r="B119" s="185"/>
      <c r="C119" s="197"/>
      <c r="D119" s="185"/>
      <c r="E119" s="198"/>
      <c r="F119" s="199"/>
      <c r="G119" s="200"/>
    </row>
    <row r="120" ht="15.75" customHeight="1">
      <c r="B120" s="185"/>
      <c r="C120" s="197"/>
      <c r="D120" s="185"/>
      <c r="E120" s="198"/>
      <c r="F120" s="199"/>
      <c r="G120" s="200"/>
    </row>
    <row r="121" ht="15.75" customHeight="1">
      <c r="B121" s="185"/>
      <c r="C121" s="197"/>
      <c r="D121" s="185"/>
      <c r="E121" s="198"/>
      <c r="F121" s="199"/>
      <c r="G121" s="200"/>
    </row>
    <row r="122" ht="15.75" customHeight="1">
      <c r="B122" s="185"/>
      <c r="C122" s="197"/>
      <c r="D122" s="185"/>
      <c r="E122" s="198"/>
      <c r="F122" s="199"/>
      <c r="G122" s="200"/>
    </row>
    <row r="123" ht="15.75" customHeight="1">
      <c r="B123" s="185"/>
      <c r="C123" s="197"/>
      <c r="D123" s="185"/>
      <c r="E123" s="198"/>
      <c r="F123" s="199"/>
      <c r="G123" s="200"/>
    </row>
    <row r="124" ht="15.75" customHeight="1">
      <c r="B124" s="185"/>
      <c r="C124" s="197"/>
      <c r="D124" s="185"/>
      <c r="E124" s="198"/>
      <c r="F124" s="199"/>
      <c r="G124" s="200"/>
    </row>
    <row r="125" ht="15.75" customHeight="1">
      <c r="B125" s="185"/>
      <c r="C125" s="197"/>
      <c r="D125" s="185"/>
      <c r="E125" s="198"/>
      <c r="F125" s="199"/>
      <c r="G125" s="200"/>
    </row>
    <row r="126" ht="15.75" customHeight="1">
      <c r="B126" s="185"/>
      <c r="C126" s="197"/>
      <c r="D126" s="185"/>
      <c r="E126" s="198"/>
      <c r="F126" s="199"/>
      <c r="G126" s="200"/>
    </row>
    <row r="127" ht="15.75" customHeight="1">
      <c r="B127" s="185"/>
      <c r="C127" s="197"/>
      <c r="D127" s="185"/>
      <c r="E127" s="198"/>
      <c r="F127" s="199"/>
      <c r="G127" s="200"/>
    </row>
    <row r="128" ht="15.75" customHeight="1">
      <c r="B128" s="185"/>
      <c r="C128" s="197"/>
      <c r="D128" s="185"/>
      <c r="E128" s="198"/>
      <c r="F128" s="199"/>
      <c r="G128" s="200"/>
    </row>
    <row r="129" ht="15.75" customHeight="1">
      <c r="B129" s="185"/>
      <c r="C129" s="197"/>
      <c r="D129" s="185"/>
      <c r="E129" s="198"/>
      <c r="F129" s="199"/>
      <c r="G129" s="200"/>
    </row>
    <row r="130" ht="15.75" customHeight="1">
      <c r="B130" s="185"/>
      <c r="C130" s="197"/>
      <c r="D130" s="185"/>
      <c r="E130" s="198"/>
      <c r="F130" s="199"/>
      <c r="G130" s="200"/>
    </row>
    <row r="131" ht="15.75" customHeight="1">
      <c r="B131" s="185"/>
      <c r="C131" s="197"/>
      <c r="D131" s="185"/>
      <c r="E131" s="198"/>
      <c r="F131" s="199"/>
      <c r="G131" s="200"/>
    </row>
    <row r="132" ht="15.75" customHeight="1">
      <c r="B132" s="185"/>
      <c r="C132" s="197"/>
      <c r="D132" s="185"/>
      <c r="E132" s="198"/>
      <c r="F132" s="199"/>
      <c r="G132" s="200"/>
    </row>
    <row r="133" ht="15.75" customHeight="1">
      <c r="B133" s="185"/>
      <c r="C133" s="197"/>
      <c r="D133" s="185"/>
      <c r="E133" s="198"/>
      <c r="F133" s="199"/>
      <c r="G133" s="200"/>
    </row>
    <row r="134" ht="15.75" customHeight="1">
      <c r="B134" s="185"/>
      <c r="C134" s="197"/>
      <c r="D134" s="185"/>
      <c r="E134" s="198"/>
      <c r="F134" s="199"/>
      <c r="G134" s="200"/>
    </row>
    <row r="135" ht="15.75" customHeight="1">
      <c r="B135" s="185"/>
      <c r="C135" s="197"/>
      <c r="D135" s="185"/>
      <c r="E135" s="198"/>
      <c r="F135" s="199"/>
      <c r="G135" s="200"/>
    </row>
    <row r="136" ht="15.75" customHeight="1">
      <c r="B136" s="185"/>
      <c r="C136" s="197"/>
      <c r="D136" s="185"/>
      <c r="E136" s="198"/>
      <c r="F136" s="199"/>
      <c r="G136" s="200"/>
    </row>
    <row r="137" ht="15.75" customHeight="1">
      <c r="B137" s="185"/>
      <c r="C137" s="197"/>
      <c r="D137" s="185"/>
      <c r="E137" s="198"/>
      <c r="F137" s="199"/>
      <c r="G137" s="200"/>
    </row>
    <row r="138" ht="15.75" customHeight="1">
      <c r="B138" s="185"/>
      <c r="C138" s="197"/>
      <c r="D138" s="185"/>
      <c r="E138" s="198"/>
      <c r="F138" s="199"/>
      <c r="G138" s="200"/>
    </row>
    <row r="139" ht="15.75" customHeight="1">
      <c r="B139" s="185"/>
      <c r="C139" s="197"/>
      <c r="D139" s="185"/>
      <c r="E139" s="198"/>
      <c r="F139" s="199"/>
      <c r="G139" s="200"/>
    </row>
    <row r="140" ht="15.75" customHeight="1">
      <c r="B140" s="185"/>
      <c r="C140" s="197"/>
      <c r="D140" s="185"/>
      <c r="E140" s="198"/>
      <c r="F140" s="199"/>
      <c r="G140" s="200"/>
    </row>
    <row r="141" ht="15.75" customHeight="1">
      <c r="B141" s="185"/>
      <c r="C141" s="197"/>
      <c r="D141" s="185"/>
      <c r="E141" s="198"/>
      <c r="F141" s="199"/>
      <c r="G141" s="200"/>
    </row>
    <row r="142" ht="15.75" customHeight="1">
      <c r="B142" s="185"/>
      <c r="C142" s="197"/>
      <c r="D142" s="185"/>
      <c r="E142" s="198"/>
      <c r="F142" s="199"/>
      <c r="G142" s="200"/>
    </row>
    <row r="143" ht="15.75" customHeight="1">
      <c r="B143" s="185"/>
      <c r="C143" s="197"/>
      <c r="D143" s="185"/>
      <c r="E143" s="198"/>
      <c r="F143" s="199"/>
      <c r="G143" s="200"/>
    </row>
    <row r="144" ht="15.75" customHeight="1">
      <c r="B144" s="185"/>
      <c r="C144" s="197"/>
      <c r="D144" s="185"/>
      <c r="E144" s="198"/>
      <c r="F144" s="199"/>
      <c r="G144" s="200"/>
    </row>
    <row r="145" ht="15.75" customHeight="1">
      <c r="B145" s="185"/>
      <c r="C145" s="197"/>
      <c r="D145" s="185"/>
      <c r="E145" s="198"/>
      <c r="F145" s="199"/>
      <c r="G145" s="200"/>
    </row>
    <row r="146" ht="15.75" customHeight="1">
      <c r="B146" s="185"/>
      <c r="C146" s="197"/>
      <c r="D146" s="185"/>
      <c r="E146" s="198"/>
      <c r="F146" s="199"/>
      <c r="G146" s="200"/>
    </row>
    <row r="147" ht="15.75" customHeight="1">
      <c r="B147" s="185"/>
      <c r="C147" s="197"/>
      <c r="D147" s="185"/>
      <c r="E147" s="198"/>
      <c r="F147" s="199"/>
      <c r="G147" s="200"/>
    </row>
    <row r="148" ht="15.75" customHeight="1">
      <c r="B148" s="185"/>
      <c r="C148" s="197"/>
      <c r="D148" s="185"/>
      <c r="E148" s="198"/>
      <c r="F148" s="199"/>
      <c r="G148" s="200"/>
    </row>
    <row r="149" ht="15.75" customHeight="1">
      <c r="B149" s="185"/>
      <c r="C149" s="197"/>
      <c r="D149" s="185"/>
      <c r="E149" s="198"/>
      <c r="F149" s="199"/>
      <c r="G149" s="200"/>
    </row>
    <row r="150" ht="15.75" customHeight="1">
      <c r="B150" s="185"/>
      <c r="C150" s="197"/>
      <c r="D150" s="185"/>
      <c r="E150" s="198"/>
      <c r="F150" s="199"/>
      <c r="G150" s="200"/>
    </row>
    <row r="151" ht="15.75" customHeight="1">
      <c r="B151" s="185"/>
      <c r="C151" s="197"/>
      <c r="D151" s="185"/>
      <c r="E151" s="198"/>
      <c r="F151" s="199"/>
      <c r="G151" s="200"/>
    </row>
    <row r="152" ht="15.75" customHeight="1">
      <c r="B152" s="185"/>
      <c r="C152" s="197"/>
      <c r="D152" s="185"/>
      <c r="E152" s="198"/>
      <c r="F152" s="199"/>
      <c r="G152" s="200"/>
    </row>
    <row r="153" ht="15.75" customHeight="1">
      <c r="B153" s="185"/>
      <c r="C153" s="197"/>
      <c r="D153" s="185"/>
      <c r="E153" s="198"/>
      <c r="F153" s="199"/>
      <c r="G153" s="200"/>
    </row>
    <row r="154" ht="15.75" customHeight="1">
      <c r="B154" s="185"/>
      <c r="C154" s="197"/>
      <c r="D154" s="185"/>
      <c r="E154" s="198"/>
      <c r="F154" s="199"/>
      <c r="G154" s="200"/>
    </row>
    <row r="155" ht="15.75" customHeight="1">
      <c r="B155" s="185"/>
      <c r="C155" s="197"/>
      <c r="D155" s="185"/>
      <c r="E155" s="198"/>
      <c r="F155" s="199"/>
      <c r="G155" s="200"/>
    </row>
    <row r="156" ht="15.75" customHeight="1">
      <c r="B156" s="185"/>
      <c r="C156" s="197"/>
      <c r="D156" s="185"/>
      <c r="E156" s="198"/>
      <c r="F156" s="199"/>
      <c r="G156" s="200"/>
    </row>
    <row r="157" ht="15.75" customHeight="1">
      <c r="B157" s="185"/>
      <c r="C157" s="197"/>
      <c r="D157" s="185"/>
      <c r="E157" s="198"/>
      <c r="F157" s="199"/>
      <c r="G157" s="200"/>
    </row>
    <row r="158" ht="15.75" customHeight="1">
      <c r="B158" s="185"/>
      <c r="C158" s="197"/>
      <c r="D158" s="185"/>
      <c r="E158" s="198"/>
      <c r="F158" s="199"/>
      <c r="G158" s="200"/>
    </row>
    <row r="159" ht="15.75" customHeight="1">
      <c r="B159" s="185"/>
      <c r="C159" s="197"/>
      <c r="D159" s="185"/>
      <c r="E159" s="198"/>
      <c r="F159" s="199"/>
      <c r="G159" s="200"/>
    </row>
    <row r="160" ht="15.75" customHeight="1">
      <c r="B160" s="185"/>
      <c r="C160" s="197"/>
      <c r="D160" s="185"/>
      <c r="E160" s="198"/>
      <c r="F160" s="199"/>
      <c r="G160" s="200"/>
    </row>
    <row r="161" ht="15.75" customHeight="1">
      <c r="B161" s="185"/>
      <c r="C161" s="197"/>
      <c r="D161" s="185"/>
      <c r="E161" s="198"/>
      <c r="F161" s="199"/>
      <c r="G161" s="200"/>
    </row>
    <row r="162" ht="15.75" customHeight="1">
      <c r="B162" s="185"/>
      <c r="C162" s="197"/>
      <c r="D162" s="185"/>
      <c r="E162" s="198"/>
      <c r="F162" s="199"/>
      <c r="G162" s="200"/>
    </row>
    <row r="163" ht="15.75" customHeight="1">
      <c r="B163" s="185"/>
      <c r="C163" s="197"/>
      <c r="D163" s="185"/>
      <c r="E163" s="198"/>
      <c r="F163" s="199"/>
      <c r="G163" s="200"/>
    </row>
    <row r="164" ht="15.75" customHeight="1">
      <c r="B164" s="185"/>
      <c r="C164" s="197"/>
      <c r="D164" s="185"/>
      <c r="E164" s="198"/>
      <c r="F164" s="199"/>
      <c r="G164" s="200"/>
    </row>
    <row r="165" ht="15.75" customHeight="1">
      <c r="B165" s="185"/>
      <c r="C165" s="197"/>
      <c r="D165" s="185"/>
      <c r="E165" s="198"/>
      <c r="F165" s="199"/>
      <c r="G165" s="200"/>
    </row>
    <row r="166" ht="15.75" customHeight="1">
      <c r="B166" s="185"/>
      <c r="C166" s="197"/>
      <c r="D166" s="185"/>
      <c r="E166" s="198"/>
      <c r="F166" s="199"/>
      <c r="G166" s="200"/>
    </row>
    <row r="167" ht="15.75" customHeight="1">
      <c r="B167" s="185"/>
      <c r="C167" s="197"/>
      <c r="D167" s="185"/>
      <c r="E167" s="198"/>
      <c r="F167" s="199"/>
      <c r="G167" s="200"/>
    </row>
    <row r="168" ht="15.75" customHeight="1">
      <c r="B168" s="185"/>
      <c r="C168" s="197"/>
      <c r="D168" s="185"/>
      <c r="E168" s="198"/>
      <c r="F168" s="199"/>
      <c r="G168" s="200"/>
    </row>
    <row r="169" ht="15.75" customHeight="1">
      <c r="B169" s="185"/>
      <c r="C169" s="197"/>
      <c r="D169" s="185"/>
      <c r="E169" s="198"/>
      <c r="F169" s="199"/>
      <c r="G169" s="200"/>
    </row>
    <row r="170" ht="15.75" customHeight="1">
      <c r="B170" s="185"/>
      <c r="C170" s="197"/>
      <c r="D170" s="185"/>
      <c r="E170" s="198"/>
      <c r="F170" s="199"/>
      <c r="G170" s="200"/>
    </row>
    <row r="171" ht="15.75" customHeight="1">
      <c r="B171" s="185"/>
      <c r="C171" s="197"/>
      <c r="D171" s="185"/>
      <c r="E171" s="198"/>
      <c r="F171" s="199"/>
      <c r="G171" s="200"/>
    </row>
    <row r="172" ht="15.75" customHeight="1">
      <c r="B172" s="185"/>
      <c r="C172" s="197"/>
      <c r="D172" s="185"/>
      <c r="E172" s="198"/>
      <c r="F172" s="199"/>
      <c r="G172" s="200"/>
    </row>
    <row r="173" ht="15.75" customHeight="1">
      <c r="B173" s="185"/>
      <c r="C173" s="197"/>
      <c r="D173" s="185"/>
      <c r="E173" s="198"/>
      <c r="F173" s="199"/>
      <c r="G173" s="200"/>
    </row>
    <row r="174" ht="15.75" customHeight="1">
      <c r="B174" s="185"/>
      <c r="C174" s="197"/>
      <c r="D174" s="185"/>
      <c r="E174" s="198"/>
      <c r="F174" s="199"/>
      <c r="G174" s="200"/>
    </row>
    <row r="175" ht="15.75" customHeight="1">
      <c r="B175" s="185"/>
      <c r="C175" s="197"/>
      <c r="D175" s="185"/>
      <c r="E175" s="198"/>
      <c r="F175" s="199"/>
      <c r="G175" s="200"/>
    </row>
    <row r="176" ht="15.75" customHeight="1">
      <c r="B176" s="185"/>
      <c r="C176" s="197"/>
      <c r="D176" s="185"/>
      <c r="E176" s="198"/>
      <c r="F176" s="199"/>
      <c r="G176" s="200"/>
    </row>
    <row r="177" ht="15.75" customHeight="1">
      <c r="B177" s="185"/>
      <c r="C177" s="197"/>
      <c r="D177" s="185"/>
      <c r="E177" s="198"/>
      <c r="F177" s="199"/>
      <c r="G177" s="200"/>
    </row>
    <row r="178" ht="15.75" customHeight="1">
      <c r="B178" s="185"/>
      <c r="C178" s="197"/>
      <c r="D178" s="185"/>
      <c r="E178" s="198"/>
      <c r="F178" s="199"/>
      <c r="G178" s="200"/>
    </row>
    <row r="179" ht="15.75" customHeight="1">
      <c r="B179" s="185"/>
      <c r="C179" s="197"/>
      <c r="D179" s="185"/>
      <c r="E179" s="198"/>
      <c r="F179" s="199"/>
      <c r="G179" s="200"/>
    </row>
    <row r="180" ht="15.75" customHeight="1">
      <c r="B180" s="185"/>
      <c r="C180" s="197"/>
      <c r="D180" s="185"/>
      <c r="E180" s="198"/>
      <c r="F180" s="199"/>
      <c r="G180" s="200"/>
    </row>
    <row r="181" ht="15.75" customHeight="1">
      <c r="B181" s="185"/>
      <c r="C181" s="197"/>
      <c r="D181" s="185"/>
      <c r="E181" s="198"/>
      <c r="F181" s="199"/>
      <c r="G181" s="200"/>
    </row>
    <row r="182" ht="15.75" customHeight="1">
      <c r="B182" s="185"/>
      <c r="C182" s="197"/>
      <c r="D182" s="185"/>
      <c r="E182" s="198"/>
      <c r="F182" s="199"/>
      <c r="G182" s="200"/>
    </row>
    <row r="183" ht="15.75" customHeight="1">
      <c r="B183" s="185"/>
      <c r="C183" s="234"/>
      <c r="D183" s="185"/>
      <c r="E183" s="235"/>
      <c r="F183" s="236"/>
      <c r="G183" s="237"/>
    </row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</sheetData>
  <mergeCells count="187">
    <mergeCell ref="K9:L9"/>
    <mergeCell ref="M9:M10"/>
    <mergeCell ref="O8:P9"/>
    <mergeCell ref="D9:D10"/>
    <mergeCell ref="E9:E10"/>
    <mergeCell ref="F9:F10"/>
    <mergeCell ref="G9:G10"/>
    <mergeCell ref="N9:N10"/>
    <mergeCell ref="A1:P1"/>
    <mergeCell ref="A3:P3"/>
    <mergeCell ref="N28:P28"/>
    <mergeCell ref="N29:P29"/>
    <mergeCell ref="N30:P30"/>
    <mergeCell ref="H24:H25"/>
    <mergeCell ref="I24:J24"/>
    <mergeCell ref="K24:L24"/>
    <mergeCell ref="M24:M25"/>
    <mergeCell ref="N24:P25"/>
    <mergeCell ref="N26:P26"/>
    <mergeCell ref="N27:P27"/>
    <mergeCell ref="H9:H10"/>
    <mergeCell ref="I9:J9"/>
    <mergeCell ref="C24:C25"/>
    <mergeCell ref="D24:D25"/>
    <mergeCell ref="E24:E25"/>
    <mergeCell ref="F24:F25"/>
    <mergeCell ref="G24:G25"/>
    <mergeCell ref="E42:F42"/>
    <mergeCell ref="I36:K37"/>
    <mergeCell ref="I38:K38"/>
    <mergeCell ref="I39:K39"/>
    <mergeCell ref="I40:K40"/>
    <mergeCell ref="I41:K41"/>
    <mergeCell ref="I42:K42"/>
    <mergeCell ref="C26:C30"/>
    <mergeCell ref="B33:G34"/>
    <mergeCell ref="E35:F35"/>
    <mergeCell ref="E36:F36"/>
    <mergeCell ref="L36:M36"/>
    <mergeCell ref="N36:N37"/>
    <mergeCell ref="E37:F37"/>
    <mergeCell ref="E38:F38"/>
    <mergeCell ref="E39:F39"/>
    <mergeCell ref="E40:F40"/>
    <mergeCell ref="E41:F41"/>
    <mergeCell ref="E43:F43"/>
    <mergeCell ref="E44:F44"/>
    <mergeCell ref="E45:F45"/>
    <mergeCell ref="E46:F46"/>
    <mergeCell ref="E47:F47"/>
    <mergeCell ref="E48:F48"/>
    <mergeCell ref="I43:K43"/>
    <mergeCell ref="E49:F49"/>
    <mergeCell ref="E50:F50"/>
    <mergeCell ref="E51:F51"/>
    <mergeCell ref="E52:F52"/>
    <mergeCell ref="E53:F53"/>
    <mergeCell ref="E54:F54"/>
    <mergeCell ref="E55:F55"/>
    <mergeCell ref="E56:F56"/>
    <mergeCell ref="E57:F57"/>
    <mergeCell ref="E58:F58"/>
    <mergeCell ref="E59:F59"/>
    <mergeCell ref="E60:F60"/>
    <mergeCell ref="E61:F61"/>
    <mergeCell ref="E62:F62"/>
    <mergeCell ref="E63:F63"/>
    <mergeCell ref="E64:F64"/>
    <mergeCell ref="E65:F65"/>
    <mergeCell ref="E66:F66"/>
    <mergeCell ref="E67:F67"/>
    <mergeCell ref="E68:F68"/>
    <mergeCell ref="E69:F69"/>
    <mergeCell ref="E70:F70"/>
    <mergeCell ref="E71:F71"/>
    <mergeCell ref="E72:F72"/>
    <mergeCell ref="E73:F73"/>
    <mergeCell ref="E74:F74"/>
    <mergeCell ref="E75:F75"/>
    <mergeCell ref="E76:F76"/>
    <mergeCell ref="E77:F77"/>
    <mergeCell ref="E78:F78"/>
    <mergeCell ref="E79:F79"/>
    <mergeCell ref="E80:F80"/>
    <mergeCell ref="E81:F81"/>
    <mergeCell ref="E82:F82"/>
    <mergeCell ref="E83:F83"/>
    <mergeCell ref="E84:F84"/>
    <mergeCell ref="E85:F85"/>
    <mergeCell ref="E86:F86"/>
    <mergeCell ref="E87:F87"/>
    <mergeCell ref="E88:F88"/>
    <mergeCell ref="E89:F89"/>
    <mergeCell ref="E90:F90"/>
    <mergeCell ref="E91:F91"/>
    <mergeCell ref="E92:F92"/>
    <mergeCell ref="E93:F93"/>
    <mergeCell ref="E94:F94"/>
    <mergeCell ref="E95:F95"/>
    <mergeCell ref="E96:F96"/>
    <mergeCell ref="E97:F97"/>
    <mergeCell ref="E98:F98"/>
    <mergeCell ref="E99:F99"/>
    <mergeCell ref="E100:F100"/>
    <mergeCell ref="E101:F101"/>
    <mergeCell ref="E102:F102"/>
    <mergeCell ref="E103:F103"/>
    <mergeCell ref="E104:F104"/>
    <mergeCell ref="E105:F105"/>
    <mergeCell ref="E106:F106"/>
    <mergeCell ref="E107:F107"/>
    <mergeCell ref="E108:F108"/>
    <mergeCell ref="E109:F109"/>
    <mergeCell ref="E110:F110"/>
    <mergeCell ref="E111:F111"/>
    <mergeCell ref="E112:F112"/>
    <mergeCell ref="E113:F113"/>
    <mergeCell ref="E114:F114"/>
    <mergeCell ref="E115:F115"/>
    <mergeCell ref="E116:F116"/>
    <mergeCell ref="E117:F117"/>
    <mergeCell ref="E118:F118"/>
    <mergeCell ref="E119:F119"/>
    <mergeCell ref="E120:F120"/>
    <mergeCell ref="E121:F121"/>
    <mergeCell ref="E122:F122"/>
    <mergeCell ref="E123:F123"/>
    <mergeCell ref="E124:F124"/>
    <mergeCell ref="E125:F125"/>
    <mergeCell ref="E182:F182"/>
    <mergeCell ref="E183:F183"/>
    <mergeCell ref="E175:F175"/>
    <mergeCell ref="E176:F176"/>
    <mergeCell ref="E177:F177"/>
    <mergeCell ref="E178:F178"/>
    <mergeCell ref="E179:F179"/>
    <mergeCell ref="E180:F180"/>
    <mergeCell ref="E181:F181"/>
    <mergeCell ref="E126:F126"/>
    <mergeCell ref="E127:F127"/>
    <mergeCell ref="E128:F128"/>
    <mergeCell ref="E129:F129"/>
    <mergeCell ref="E130:F130"/>
    <mergeCell ref="E131:F131"/>
    <mergeCell ref="E132:F132"/>
    <mergeCell ref="E133:F133"/>
    <mergeCell ref="E134:F134"/>
    <mergeCell ref="E135:F135"/>
    <mergeCell ref="E136:F136"/>
    <mergeCell ref="E137:F137"/>
    <mergeCell ref="E138:F138"/>
    <mergeCell ref="E139:F139"/>
    <mergeCell ref="E140:F140"/>
    <mergeCell ref="E141:F141"/>
    <mergeCell ref="E142:F142"/>
    <mergeCell ref="E143:F143"/>
    <mergeCell ref="E144:F144"/>
    <mergeCell ref="E145:F145"/>
    <mergeCell ref="E146:F146"/>
    <mergeCell ref="E147:F147"/>
    <mergeCell ref="E148:F148"/>
    <mergeCell ref="E149:F149"/>
    <mergeCell ref="E150:F150"/>
    <mergeCell ref="E151:F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E160:F160"/>
    <mergeCell ref="E161:F161"/>
    <mergeCell ref="E162:F162"/>
    <mergeCell ref="E163:F163"/>
    <mergeCell ref="E164:F164"/>
    <mergeCell ref="E165:F165"/>
    <mergeCell ref="E166:F166"/>
    <mergeCell ref="E167:F167"/>
    <mergeCell ref="E168:F168"/>
    <mergeCell ref="E169:F169"/>
    <mergeCell ref="E170:F170"/>
    <mergeCell ref="E171:F171"/>
    <mergeCell ref="E172:F172"/>
    <mergeCell ref="E173:F173"/>
    <mergeCell ref="E174:F174"/>
  </mergeCells>
  <conditionalFormatting sqref="I11:I14 I26:I30 K26:K30">
    <cfRule type="containsBlanks" dxfId="2" priority="1">
      <formula>LEN(TRIM(I11))=0</formula>
    </cfRule>
  </conditionalFormatting>
  <conditionalFormatting sqref="I26:I30 K26:K30">
    <cfRule type="expression" dxfId="3" priority="2">
      <formula>(#REF!+$I26+$K26)&lt;3</formula>
    </cfRule>
  </conditionalFormatting>
  <conditionalFormatting sqref="I9:I18 J9:J19 I24:I30 J24:J31">
    <cfRule type="expression" dxfId="4" priority="3">
      <formula>$I$9=""</formula>
    </cfRule>
  </conditionalFormatting>
  <conditionalFormatting sqref="I26:I30 K26:K30">
    <cfRule type="cellIs" dxfId="3" priority="4" operator="greaterThan">
      <formula>12</formula>
    </cfRule>
  </conditionalFormatting>
  <conditionalFormatting sqref="K9:K18 L9:L19 K24:K30 L24:L31">
    <cfRule type="expression" dxfId="4" priority="5">
      <formula>$K$9=""</formula>
    </cfRule>
  </conditionalFormatting>
  <conditionalFormatting sqref="L38:N43">
    <cfRule type="cellIs" dxfId="5" priority="6" operator="lessThan">
      <formula>0</formula>
    </cfRule>
  </conditionalFormatting>
  <conditionalFormatting sqref="L37:M37 L38:N38 L39:N39 L40:N40 L41:N41 L42:N42 L43:N43">
    <cfRule type="expression" dxfId="4" priority="7">
      <formula>L$37=""</formula>
    </cfRule>
  </conditionalFormatting>
  <dataValidations>
    <dataValidation type="list" allowBlank="1" showErrorMessage="1" sqref="C36:C183">
      <formula1>Tarefas!$C$7:$C$16</formula1>
    </dataValidation>
    <dataValidation type="list" allowBlank="1" showErrorMessage="1" sqref="D26:D30">
      <formula1>Tarefas!$C$7:$C$18</formula1>
    </dataValidation>
    <dataValidation type="list" allowBlank="1" showErrorMessage="1" sqref="E26:E30">
      <formula1>Listas!$L$15:$L$19</formula1>
    </dataValidation>
    <dataValidation type="list" allowBlank="1" showErrorMessage="1" sqref="B36:B183">
      <formula1>"Recursos Humanos,Aquisição de bens e serviços,Instrumentos e equipamentos científicos,Demonstração, promoção e divulgação"</formula1>
    </dataValidation>
    <dataValidation type="list" allowBlank="1" showErrorMessage="1" sqref="D11:D18 D31">
      <formula1>Listas!$D$22:$D$28</formula1>
    </dataValidation>
    <dataValidation type="list" allowBlank="1" showErrorMessage="1" sqref="E11:E14">
      <formula1>Listas!$N$8:$N$9</formula1>
    </dataValidation>
    <dataValidation type="list" allowBlank="1" showErrorMessage="1" sqref="D36:D183">
      <formula1>"2026,2027"</formula1>
    </dataValidation>
    <dataValidation type="list" allowBlank="1" showErrorMessage="1" sqref="E15:E18">
      <formula1>Listas!$L$4:$L$11</formula1>
    </dataValidation>
  </dataValidations>
  <printOptions/>
  <pageMargins bottom="0.75" footer="0.0" header="0.0" left="0.7" right="0.7" top="0.75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28.14"/>
    <col customWidth="1" min="3" max="3" width="9.0"/>
    <col customWidth="1" min="4" max="5" width="8.71"/>
    <col customWidth="1" min="6" max="6" width="9.43"/>
    <col customWidth="1" min="7" max="7" width="64.14"/>
    <col customWidth="1" min="8" max="10" width="15.71"/>
    <col customWidth="1" min="11" max="11" width="8.71"/>
    <col customWidth="1" min="12" max="12" width="50.71"/>
    <col customWidth="1" min="13" max="13" width="8.71"/>
    <col customWidth="1" min="14" max="14" width="48.57"/>
    <col customWidth="1" min="15" max="26" width="8.71"/>
  </cols>
  <sheetData>
    <row r="1" ht="14.25" customHeight="1">
      <c r="A1" s="238" t="s">
        <v>89</v>
      </c>
      <c r="B1" s="239" t="s">
        <v>90</v>
      </c>
      <c r="C1" s="239" t="s">
        <v>91</v>
      </c>
      <c r="D1" s="240" t="s">
        <v>92</v>
      </c>
      <c r="H1" s="241"/>
      <c r="I1" s="241"/>
      <c r="J1" s="241"/>
      <c r="L1" s="242"/>
    </row>
    <row r="2" ht="14.25" customHeight="1">
      <c r="A2" s="243" t="s">
        <v>93</v>
      </c>
      <c r="B2" s="244">
        <v>350.0</v>
      </c>
      <c r="C2" s="244">
        <v>150.0</v>
      </c>
      <c r="D2" s="245">
        <v>75.0</v>
      </c>
      <c r="G2" s="72" t="s">
        <v>54</v>
      </c>
      <c r="H2" s="246" t="s">
        <v>55</v>
      </c>
      <c r="I2" s="247" t="s">
        <v>56</v>
      </c>
      <c r="J2" s="248" t="s">
        <v>57</v>
      </c>
      <c r="L2" s="249" t="s">
        <v>94</v>
      </c>
      <c r="M2" s="250">
        <f>COUNTA('Orçamento'!E11:E18,'Orçamento'!E26:E30)</f>
        <v>0</v>
      </c>
    </row>
    <row r="3" ht="14.25" customHeight="1">
      <c r="A3" s="243" t="s">
        <v>95</v>
      </c>
      <c r="B3" s="244">
        <v>750.0</v>
      </c>
      <c r="C3" s="244">
        <v>150.0</v>
      </c>
      <c r="D3" s="245">
        <v>75.0</v>
      </c>
      <c r="G3" s="83"/>
      <c r="H3" s="84"/>
      <c r="I3" s="85"/>
      <c r="J3" s="86"/>
      <c r="L3" s="251" t="s">
        <v>96</v>
      </c>
    </row>
    <row r="4" ht="15.75" customHeight="1">
      <c r="A4" s="252" t="s">
        <v>97</v>
      </c>
      <c r="B4" s="253">
        <v>80.0</v>
      </c>
      <c r="C4" s="253">
        <v>120.0</v>
      </c>
      <c r="D4" s="254">
        <v>42.0</v>
      </c>
      <c r="G4" s="96" t="s">
        <v>98</v>
      </c>
      <c r="H4" s="255">
        <v>4815.49</v>
      </c>
      <c r="I4" s="256">
        <f t="shared" ref="I4:I11" si="1">9.6*22*11</f>
        <v>2323.2</v>
      </c>
      <c r="J4" s="257">
        <f t="shared" ref="J4:J11" si="2">(H4*14*1.223+I4)/12</f>
        <v>7064.501648</v>
      </c>
      <c r="L4" s="258" t="str">
        <f t="shared" ref="L4:L11" si="3">CONCATENATE(G4, " - ", $M$2+1)</f>
        <v>Investigador Coordenador em dedicação exclusiva - 1</v>
      </c>
    </row>
    <row r="5" ht="14.25" customHeight="1">
      <c r="G5" s="107" t="s">
        <v>99</v>
      </c>
      <c r="H5" s="259">
        <v>4139.63</v>
      </c>
      <c r="I5" s="260">
        <f t="shared" si="1"/>
        <v>2323.2</v>
      </c>
      <c r="J5" s="261">
        <f t="shared" si="2"/>
        <v>6100.162072</v>
      </c>
      <c r="L5" s="258" t="str">
        <f t="shared" si="3"/>
        <v>Investigador Principal com habilitação ou agregação em dedicação exclusiva - 1</v>
      </c>
    </row>
    <row r="6" ht="14.25" customHeight="1">
      <c r="A6" s="262" t="s">
        <v>100</v>
      </c>
      <c r="D6" s="263" t="s">
        <v>101</v>
      </c>
      <c r="G6" s="107" t="s">
        <v>102</v>
      </c>
      <c r="H6" s="259">
        <v>3717.22</v>
      </c>
      <c r="I6" s="260">
        <f t="shared" si="1"/>
        <v>2323.2</v>
      </c>
      <c r="J6" s="261">
        <f t="shared" si="2"/>
        <v>5497.453403</v>
      </c>
      <c r="L6" s="258" t="str">
        <f t="shared" si="3"/>
        <v>Investigador Principal/Investigador Auxiliar com habilitação ou agregação em dedicação exclusiva - 1</v>
      </c>
    </row>
    <row r="7" ht="14.25" customHeight="1">
      <c r="A7" s="264" t="s">
        <v>18</v>
      </c>
      <c r="D7" s="264">
        <v>0.0</v>
      </c>
      <c r="G7" s="118" t="s">
        <v>103</v>
      </c>
      <c r="H7" s="259">
        <v>3294.81</v>
      </c>
      <c r="I7" s="260">
        <f t="shared" si="1"/>
        <v>2323.2</v>
      </c>
      <c r="J7" s="261">
        <f t="shared" si="2"/>
        <v>4894.744735</v>
      </c>
      <c r="L7" s="258" t="str">
        <f t="shared" si="3"/>
        <v>Investigador Auxiliar em dedicação exclusiva - 1</v>
      </c>
      <c r="N7" s="67" t="s">
        <v>104</v>
      </c>
    </row>
    <row r="8" ht="14.25" customHeight="1">
      <c r="A8" s="265" t="s">
        <v>105</v>
      </c>
      <c r="D8" s="266">
        <v>1.0</v>
      </c>
      <c r="G8" s="118" t="s">
        <v>106</v>
      </c>
      <c r="H8" s="259">
        <v>2371.23</v>
      </c>
      <c r="I8" s="260">
        <f t="shared" si="1"/>
        <v>2323.2</v>
      </c>
      <c r="J8" s="261">
        <f t="shared" si="2"/>
        <v>3576.950005</v>
      </c>
      <c r="L8" s="258" t="str">
        <f t="shared" si="3"/>
        <v>Doutorado de nível inicial em dedicação exclusiva - 1</v>
      </c>
      <c r="N8" s="2" t="str">
        <f>L8</f>
        <v>Doutorado de nível inicial em dedicação exclusiva - 1</v>
      </c>
    </row>
    <row r="9" ht="14.25" customHeight="1">
      <c r="D9" s="266">
        <v>3.0</v>
      </c>
      <c r="G9" s="118" t="s">
        <v>107</v>
      </c>
      <c r="H9" s="259">
        <v>1737.04</v>
      </c>
      <c r="I9" s="260">
        <f t="shared" si="1"/>
        <v>2323.2</v>
      </c>
      <c r="J9" s="261">
        <f t="shared" si="2"/>
        <v>2672.066573</v>
      </c>
      <c r="L9" s="258" t="str">
        <f t="shared" si="3"/>
        <v>Assistente de Investigação em tempo integral - 1</v>
      </c>
      <c r="N9" s="2" t="str">
        <f>L10</f>
        <v>Contrato Técnico Superior (licenciado ou mestre) - 1</v>
      </c>
    </row>
    <row r="10" ht="14.25" customHeight="1">
      <c r="D10" s="266">
        <v>4.0</v>
      </c>
      <c r="G10" s="118" t="s">
        <v>108</v>
      </c>
      <c r="H10" s="259">
        <v>1137.73</v>
      </c>
      <c r="I10" s="260">
        <f t="shared" si="1"/>
        <v>2323.2</v>
      </c>
      <c r="J10" s="261">
        <f t="shared" si="2"/>
        <v>1816.951088</v>
      </c>
      <c r="L10" s="258" t="str">
        <f t="shared" si="3"/>
        <v>Contrato Técnico Superior (licenciado ou mestre) - 1</v>
      </c>
    </row>
    <row r="11" ht="14.25" customHeight="1">
      <c r="A11" s="267" t="s">
        <v>109</v>
      </c>
      <c r="B11" s="268" t="s">
        <v>110</v>
      </c>
      <c r="D11" s="266">
        <v>5.0</v>
      </c>
      <c r="G11" s="269" t="s">
        <v>111</v>
      </c>
      <c r="H11" s="270">
        <v>870.0</v>
      </c>
      <c r="I11" s="271">
        <f t="shared" si="1"/>
        <v>2323.2</v>
      </c>
      <c r="J11" s="272">
        <f t="shared" si="2"/>
        <v>1434.945</v>
      </c>
      <c r="L11" s="258" t="str">
        <f t="shared" si="3"/>
        <v>Contrato técnico Administrativo  - 1</v>
      </c>
    </row>
    <row r="12" ht="14.25" customHeight="1">
      <c r="A12" s="273" t="s">
        <v>112</v>
      </c>
      <c r="B12" s="274">
        <v>18.0</v>
      </c>
      <c r="D12" s="266">
        <v>7.0</v>
      </c>
      <c r="H12" s="241"/>
      <c r="I12" s="241"/>
      <c r="J12" s="241"/>
      <c r="L12" s="242"/>
    </row>
    <row r="13" ht="15.0" customHeight="1">
      <c r="A13" s="243" t="s">
        <v>113</v>
      </c>
      <c r="B13" s="245">
        <v>36.0</v>
      </c>
      <c r="D13" s="266">
        <v>8.0</v>
      </c>
      <c r="G13" s="72" t="s">
        <v>67</v>
      </c>
      <c r="H13" s="246" t="s">
        <v>68</v>
      </c>
      <c r="I13" s="247" t="s">
        <v>69</v>
      </c>
      <c r="J13" s="248" t="s">
        <v>70</v>
      </c>
      <c r="L13" s="242"/>
    </row>
    <row r="14" ht="14.25" customHeight="1">
      <c r="A14" s="2" t="s">
        <v>114</v>
      </c>
      <c r="B14" s="245"/>
      <c r="D14" s="275">
        <v>10.0</v>
      </c>
      <c r="G14" s="83"/>
      <c r="H14" s="84"/>
      <c r="I14" s="85"/>
      <c r="J14" s="86"/>
      <c r="L14" s="242"/>
    </row>
    <row r="15" ht="14.25" customHeight="1">
      <c r="A15" s="2" t="s">
        <v>115</v>
      </c>
      <c r="G15" s="276" t="s">
        <v>116</v>
      </c>
      <c r="H15" s="277">
        <v>1851.0</v>
      </c>
      <c r="I15" s="278">
        <v>150.74</v>
      </c>
      <c r="J15" s="279">
        <v>75.0</v>
      </c>
      <c r="L15" s="258" t="str">
        <f t="shared" ref="L15:L19" si="4">CONCATENATE(G15, " - ", $M$2+1)</f>
        <v>(BPD) Bolsa de Investigação Pós-Doutoral - 1</v>
      </c>
    </row>
    <row r="16" ht="14.25" customHeight="1">
      <c r="A16" s="243" t="s">
        <v>117</v>
      </c>
      <c r="G16" s="280" t="s">
        <v>118</v>
      </c>
      <c r="H16" s="281">
        <v>1851.0</v>
      </c>
      <c r="I16" s="282">
        <v>150.74</v>
      </c>
      <c r="J16" s="283">
        <v>75.0</v>
      </c>
      <c r="L16" s="258" t="str">
        <f t="shared" si="4"/>
        <v>(BI) Bolsa de Investigação Doutores - 1</v>
      </c>
    </row>
    <row r="17" ht="14.25" customHeight="1">
      <c r="G17" s="280" t="s">
        <v>119</v>
      </c>
      <c r="H17" s="281">
        <v>1309.64</v>
      </c>
      <c r="I17" s="282">
        <v>150.74</v>
      </c>
      <c r="J17" s="283">
        <v>75.0</v>
      </c>
      <c r="L17" s="258" t="str">
        <f t="shared" si="4"/>
        <v>(BI) Bolsa de Investigação Mestres - 1</v>
      </c>
    </row>
    <row r="18" ht="14.25" customHeight="1">
      <c r="G18" s="280" t="s">
        <v>120</v>
      </c>
      <c r="H18" s="281">
        <v>1040.98</v>
      </c>
      <c r="I18" s="282">
        <v>150.74</v>
      </c>
      <c r="J18" s="283">
        <v>75.0</v>
      </c>
      <c r="L18" s="258" t="str">
        <f t="shared" si="4"/>
        <v>(BI) Bolsa de Investigação Licenciado - 1</v>
      </c>
    </row>
    <row r="19" ht="14.25" customHeight="1">
      <c r="A19" s="252" t="s">
        <v>121</v>
      </c>
      <c r="B19" s="284">
        <f>'Identificação'!B12</f>
        <v>18</v>
      </c>
      <c r="G19" s="285" t="s">
        <v>122</v>
      </c>
      <c r="H19" s="286">
        <v>651.12</v>
      </c>
      <c r="I19" s="287">
        <v>150.74</v>
      </c>
      <c r="J19" s="288">
        <v>75.0</v>
      </c>
      <c r="L19" s="285" t="str">
        <f t="shared" si="4"/>
        <v>(BIC) Bolsas de Iniciação Científica - 1</v>
      </c>
    </row>
    <row r="20" ht="14.25" customHeight="1">
      <c r="G20" s="285"/>
      <c r="H20" s="286"/>
      <c r="I20" s="287"/>
      <c r="J20" s="288"/>
      <c r="L20" s="242"/>
    </row>
    <row r="21" ht="30.75" customHeight="1">
      <c r="A21" s="289" t="s">
        <v>123</v>
      </c>
      <c r="B21" s="290" t="s">
        <v>124</v>
      </c>
      <c r="C21" s="290" t="s">
        <v>125</v>
      </c>
      <c r="D21" s="291" t="s">
        <v>126</v>
      </c>
      <c r="H21" s="241"/>
      <c r="I21" s="292" t="s">
        <v>127</v>
      </c>
      <c r="J21" s="293"/>
      <c r="L21" s="242"/>
      <c r="M21" s="2"/>
    </row>
    <row r="22" ht="14.25" customHeight="1">
      <c r="A22" s="294" t="s">
        <v>4</v>
      </c>
      <c r="B22" s="295"/>
      <c r="C22" s="295" t="str">
        <f>ROW(#REF!)</f>
        <v>#REF!</v>
      </c>
      <c r="D22" s="296" t="s">
        <v>4</v>
      </c>
      <c r="G22" s="297" t="s">
        <v>3</v>
      </c>
      <c r="H22" s="241"/>
      <c r="I22" s="298" t="s">
        <v>128</v>
      </c>
      <c r="J22" s="299" t="s">
        <v>129</v>
      </c>
      <c r="L22" s="242"/>
    </row>
    <row r="23" ht="14.25" customHeight="1">
      <c r="A23" s="294" t="s">
        <v>130</v>
      </c>
      <c r="B23" s="295">
        <f>ROW('Identificação'!A30)</f>
        <v>30</v>
      </c>
      <c r="C23" s="295" t="str">
        <f t="shared" ref="C23:C32" si="5">C22+14</f>
        <v>#REF!</v>
      </c>
      <c r="D23" s="296" t="str">
        <f>IF(AND('Identificação'!$B$30&lt;&gt;""),'Identificação'!$B$30,"")</f>
        <v/>
      </c>
      <c r="G23" s="300" t="s">
        <v>131</v>
      </c>
      <c r="H23" s="241"/>
      <c r="I23" s="301">
        <f>IF('Identificação'!$B$11="","",'Identificação'!$B$11)</f>
        <v>46023</v>
      </c>
      <c r="J23" s="302">
        <v>2025.0</v>
      </c>
      <c r="L23" s="242"/>
    </row>
    <row r="24" ht="14.25" customHeight="1">
      <c r="A24" s="294" t="s">
        <v>132</v>
      </c>
      <c r="B24" s="295">
        <f t="shared" ref="B24:B32" si="6">B23+2</f>
        <v>32</v>
      </c>
      <c r="C24" s="295" t="str">
        <f t="shared" si="5"/>
        <v>#REF!</v>
      </c>
      <c r="D24" s="296" t="str">
        <f t="array" ref="D24">IF(INDIRECT(CONCAT("Identificação!B",B24))&lt;&gt;0,INDIRECT(CONCAT("Identificação!B",B24)),"")</f>
        <v/>
      </c>
      <c r="G24" s="303" t="s">
        <v>133</v>
      </c>
      <c r="H24" s="241"/>
      <c r="I24" s="304" t="s">
        <v>134</v>
      </c>
      <c r="J24" s="305">
        <v>2026.0</v>
      </c>
      <c r="L24" s="242"/>
    </row>
    <row r="25" ht="14.25" customHeight="1">
      <c r="A25" s="294" t="s">
        <v>135</v>
      </c>
      <c r="B25" s="295">
        <f t="shared" si="6"/>
        <v>34</v>
      </c>
      <c r="C25" s="295" t="str">
        <f t="shared" si="5"/>
        <v>#REF!</v>
      </c>
      <c r="D25" s="296" t="str">
        <f t="array" ref="D25">IF(INDIRECT(CONCAT("Identificação!B",B25))&lt;&gt;0,INDIRECT(CONCAT("Identificação!B",B25)),"")</f>
        <v/>
      </c>
      <c r="G25" s="303" t="s">
        <v>136</v>
      </c>
      <c r="H25" s="241"/>
      <c r="I25" s="306">
        <f>IF('Identificação'!$B$12="","",'Identificação'!$B$12)</f>
        <v>18</v>
      </c>
      <c r="J25" s="305">
        <v>2027.0</v>
      </c>
      <c r="L25" s="242"/>
    </row>
    <row r="26" ht="14.25" customHeight="1">
      <c r="A26" s="294" t="s">
        <v>137</v>
      </c>
      <c r="B26" s="295">
        <f t="shared" si="6"/>
        <v>36</v>
      </c>
      <c r="C26" s="295" t="str">
        <f t="shared" si="5"/>
        <v>#REF!</v>
      </c>
      <c r="D26" s="296" t="str">
        <f t="array" ref="D26">IF(INDIRECT(CONCAT("Identificação!B",B26))&lt;&gt;0,INDIRECT(CONCAT("Identificação!B",B26)),"")</f>
        <v/>
      </c>
      <c r="G26" s="303" t="s">
        <v>138</v>
      </c>
      <c r="H26" s="241"/>
      <c r="I26" s="304" t="s">
        <v>139</v>
      </c>
      <c r="J26" s="305" t="str">
        <f t="shared" ref="J26:J27" si="7">IFS(J25="","",J25+1&gt;YEAR($I$27),"",J25+1&lt;=YEAR($I$27),J25+1)</f>
        <v/>
      </c>
      <c r="L26" s="242"/>
    </row>
    <row r="27" ht="14.25" customHeight="1">
      <c r="A27" s="294" t="s">
        <v>140</v>
      </c>
      <c r="B27" s="295">
        <f t="shared" si="6"/>
        <v>38</v>
      </c>
      <c r="C27" s="295" t="str">
        <f t="shared" si="5"/>
        <v>#REF!</v>
      </c>
      <c r="D27" s="296" t="str">
        <f t="array" ref="D27">IF(INDIRECT(CONCAT("Identificação!B",B27))&lt;&gt;0,INDIRECT(CONCAT("Identificação!B",B27)),"")</f>
        <v/>
      </c>
      <c r="G27" s="243" t="s">
        <v>141</v>
      </c>
      <c r="H27" s="241"/>
      <c r="I27" s="307">
        <f>IF(OR(I23="",I25=""),"",EDATE(I23,I25)-1)</f>
        <v>46568</v>
      </c>
      <c r="J27" s="305" t="str">
        <f t="shared" si="7"/>
        <v/>
      </c>
      <c r="L27" s="242"/>
    </row>
    <row r="28" ht="14.25" customHeight="1">
      <c r="A28" s="294" t="s">
        <v>142</v>
      </c>
      <c r="B28" s="295">
        <f t="shared" si="6"/>
        <v>40</v>
      </c>
      <c r="C28" s="295" t="str">
        <f t="shared" si="5"/>
        <v>#REF!</v>
      </c>
      <c r="D28" s="296" t="str">
        <f t="array" ref="D28">IF(INDIRECT(CONCAT("Identificação!B",B28))&lt;&gt;0,INDIRECT(CONCAT("Identificação!B",B28)),"")</f>
        <v/>
      </c>
      <c r="H28" s="241"/>
      <c r="I28" s="241"/>
      <c r="J28" s="241"/>
      <c r="L28" s="242"/>
    </row>
    <row r="29" ht="14.25" customHeight="1">
      <c r="A29" s="308" t="s">
        <v>143</v>
      </c>
      <c r="B29" s="309">
        <f t="shared" si="6"/>
        <v>42</v>
      </c>
      <c r="C29" s="295" t="str">
        <f t="shared" si="5"/>
        <v>#REF!</v>
      </c>
      <c r="D29" s="310" t="str">
        <f t="array" ref="D29">IF(INDIRECT(CONCAT("Identificação!B",B29))&lt;&gt;0,INDIRECT(CONCAT("Identificação!B",B29)),"")</f>
        <v/>
      </c>
      <c r="E29" s="2" t="s">
        <v>144</v>
      </c>
      <c r="H29" s="241"/>
      <c r="I29" s="298" t="s">
        <v>145</v>
      </c>
      <c r="J29" s="311">
        <v>0.0</v>
      </c>
      <c r="L29" s="242"/>
    </row>
    <row r="30" ht="14.25" customHeight="1">
      <c r="A30" s="308" t="s">
        <v>146</v>
      </c>
      <c r="B30" s="309">
        <f t="shared" si="6"/>
        <v>44</v>
      </c>
      <c r="C30" s="295" t="str">
        <f t="shared" si="5"/>
        <v>#REF!</v>
      </c>
      <c r="D30" s="310" t="str">
        <f t="array" ref="D30">IF(INDIRECT(CONCAT("Identificação!B",B30))&lt;&gt;0,INDIRECT(CONCAT("Identificação!B",B30)),"")</f>
        <v> </v>
      </c>
      <c r="H30" s="241"/>
      <c r="I30" s="241"/>
      <c r="J30" s="241"/>
      <c r="L30" s="242"/>
    </row>
    <row r="31" ht="14.25" customHeight="1">
      <c r="A31" s="308" t="s">
        <v>147</v>
      </c>
      <c r="B31" s="309">
        <f t="shared" si="6"/>
        <v>46</v>
      </c>
      <c r="C31" s="295" t="str">
        <f t="shared" si="5"/>
        <v>#REF!</v>
      </c>
      <c r="D31" s="310" t="str">
        <f t="array" ref="D31">IF(INDIRECT(CONCAT("Identificação!B",B31))&lt;&gt;0,INDIRECT(CONCAT("Identificação!B",B31)),"")</f>
        <v/>
      </c>
      <c r="H31" s="241"/>
      <c r="I31" s="241"/>
      <c r="J31" s="241"/>
      <c r="L31" s="242"/>
    </row>
    <row r="32" ht="14.25" customHeight="1">
      <c r="A32" s="312" t="s">
        <v>148</v>
      </c>
      <c r="B32" s="313">
        <f t="shared" si="6"/>
        <v>48</v>
      </c>
      <c r="C32" s="295" t="str">
        <f t="shared" si="5"/>
        <v>#REF!</v>
      </c>
      <c r="D32" s="310" t="str">
        <f t="array" ref="D32">IF(INDIRECT(CONCAT("Identificação!B",B32))&lt;&gt;0,INDIRECT(CONCAT("Identificação!B",B32)),"")</f>
        <v/>
      </c>
      <c r="H32" s="241"/>
      <c r="I32" s="241"/>
      <c r="J32" s="241"/>
      <c r="L32" s="242"/>
    </row>
    <row r="33" ht="14.25" customHeight="1">
      <c r="H33" s="241"/>
      <c r="I33" s="241"/>
      <c r="J33" s="241"/>
      <c r="L33" s="242"/>
    </row>
    <row r="34" ht="14.25" customHeight="1">
      <c r="H34" s="241"/>
      <c r="I34" s="241"/>
      <c r="J34" s="241"/>
      <c r="L34" s="242"/>
    </row>
    <row r="35" ht="14.25" customHeight="1">
      <c r="H35" s="241"/>
      <c r="I35" s="241"/>
      <c r="J35" s="241"/>
      <c r="L35" s="242"/>
    </row>
    <row r="36" ht="14.25" customHeight="1">
      <c r="H36" s="241"/>
      <c r="I36" s="241"/>
      <c r="J36" s="241"/>
      <c r="L36" s="242"/>
    </row>
    <row r="37" ht="14.25" customHeight="1">
      <c r="A37" s="2" t="s">
        <v>149</v>
      </c>
      <c r="H37" s="241"/>
      <c r="I37" s="241"/>
      <c r="J37" s="241"/>
      <c r="L37" s="242"/>
    </row>
    <row r="38" ht="14.25" customHeight="1">
      <c r="A38" s="2" t="s">
        <v>150</v>
      </c>
      <c r="H38" s="241"/>
      <c r="I38" s="241"/>
      <c r="J38" s="241"/>
      <c r="L38" s="242"/>
    </row>
    <row r="39" ht="14.25" customHeight="1">
      <c r="A39" s="2" t="s">
        <v>151</v>
      </c>
      <c r="H39" s="241"/>
      <c r="I39" s="241"/>
      <c r="J39" s="241"/>
      <c r="L39" s="242"/>
    </row>
    <row r="40" ht="14.25" customHeight="1">
      <c r="H40" s="241"/>
      <c r="I40" s="241"/>
      <c r="J40" s="241"/>
      <c r="L40" s="242"/>
    </row>
    <row r="41" ht="14.25" customHeight="1">
      <c r="H41" s="241"/>
      <c r="I41" s="241"/>
      <c r="J41" s="241"/>
      <c r="L41" s="242"/>
    </row>
    <row r="42" ht="14.25" customHeight="1">
      <c r="H42" s="241"/>
      <c r="I42" s="241"/>
      <c r="J42" s="241"/>
      <c r="L42" s="242"/>
    </row>
    <row r="43" ht="14.25" customHeight="1">
      <c r="H43" s="241"/>
      <c r="I43" s="241"/>
      <c r="J43" s="241"/>
      <c r="L43" s="242"/>
    </row>
    <row r="44" ht="14.25" customHeight="1">
      <c r="H44" s="241"/>
      <c r="I44" s="241"/>
      <c r="J44" s="241"/>
      <c r="L44" s="242"/>
    </row>
    <row r="45" ht="14.25" customHeight="1">
      <c r="H45" s="241"/>
      <c r="I45" s="241"/>
      <c r="J45" s="241"/>
      <c r="L45" s="242"/>
    </row>
    <row r="46" ht="14.25" customHeight="1">
      <c r="H46" s="241"/>
      <c r="I46" s="241"/>
      <c r="J46" s="241"/>
      <c r="L46" s="242"/>
    </row>
    <row r="47" ht="14.25" customHeight="1">
      <c r="H47" s="241"/>
      <c r="I47" s="241"/>
      <c r="J47" s="241"/>
      <c r="L47" s="242"/>
    </row>
    <row r="48" ht="14.25" customHeight="1">
      <c r="H48" s="241"/>
      <c r="I48" s="241"/>
      <c r="J48" s="241"/>
      <c r="L48" s="242"/>
    </row>
    <row r="49" ht="14.25" customHeight="1">
      <c r="H49" s="241"/>
      <c r="I49" s="241"/>
      <c r="J49" s="241"/>
      <c r="L49" s="242"/>
    </row>
    <row r="50" ht="14.25" customHeight="1">
      <c r="H50" s="241"/>
      <c r="I50" s="241"/>
      <c r="J50" s="241"/>
      <c r="L50" s="242"/>
    </row>
    <row r="51" ht="14.25" customHeight="1">
      <c r="H51" s="241"/>
      <c r="I51" s="241"/>
      <c r="J51" s="241"/>
      <c r="L51" s="242"/>
    </row>
    <row r="52" ht="14.25" customHeight="1">
      <c r="H52" s="241"/>
      <c r="I52" s="241"/>
      <c r="J52" s="241"/>
      <c r="L52" s="242"/>
    </row>
    <row r="53" ht="14.25" customHeight="1">
      <c r="H53" s="241"/>
      <c r="I53" s="241"/>
      <c r="J53" s="241"/>
      <c r="L53" s="242"/>
    </row>
    <row r="54" ht="14.25" customHeight="1">
      <c r="H54" s="241"/>
      <c r="I54" s="241"/>
      <c r="J54" s="241"/>
      <c r="L54" s="242"/>
    </row>
    <row r="55" ht="14.25" customHeight="1">
      <c r="H55" s="241"/>
      <c r="I55" s="241"/>
      <c r="J55" s="241"/>
      <c r="L55" s="242"/>
    </row>
    <row r="56" ht="14.25" customHeight="1">
      <c r="H56" s="241"/>
      <c r="I56" s="241"/>
      <c r="J56" s="241"/>
      <c r="L56" s="242"/>
    </row>
    <row r="57" ht="14.25" customHeight="1">
      <c r="H57" s="241"/>
      <c r="I57" s="241"/>
      <c r="J57" s="241"/>
      <c r="L57" s="242"/>
    </row>
    <row r="58" ht="14.25" customHeight="1">
      <c r="H58" s="241"/>
      <c r="I58" s="241"/>
      <c r="J58" s="241"/>
      <c r="L58" s="242"/>
    </row>
    <row r="59" ht="14.25" customHeight="1">
      <c r="H59" s="241"/>
      <c r="I59" s="241"/>
      <c r="J59" s="241"/>
      <c r="L59" s="242"/>
    </row>
    <row r="60" ht="14.25" customHeight="1">
      <c r="H60" s="241"/>
      <c r="I60" s="241"/>
      <c r="J60" s="241"/>
      <c r="L60" s="242"/>
    </row>
    <row r="61" ht="14.25" customHeight="1">
      <c r="H61" s="241"/>
      <c r="I61" s="241"/>
      <c r="J61" s="241"/>
      <c r="L61" s="242"/>
    </row>
    <row r="62" ht="14.25" customHeight="1">
      <c r="H62" s="241"/>
      <c r="I62" s="241"/>
      <c r="J62" s="241"/>
      <c r="L62" s="242"/>
    </row>
    <row r="63" ht="14.25" customHeight="1">
      <c r="H63" s="241"/>
      <c r="I63" s="241"/>
      <c r="J63" s="241"/>
      <c r="L63" s="242"/>
    </row>
    <row r="64" ht="14.25" customHeight="1">
      <c r="H64" s="241"/>
      <c r="I64" s="241"/>
      <c r="J64" s="241"/>
      <c r="L64" s="242"/>
    </row>
    <row r="65" ht="14.25" customHeight="1">
      <c r="H65" s="241"/>
      <c r="I65" s="241"/>
      <c r="J65" s="241"/>
      <c r="L65" s="242"/>
    </row>
    <row r="66" ht="14.25" customHeight="1">
      <c r="H66" s="241"/>
      <c r="I66" s="241"/>
      <c r="J66" s="241"/>
      <c r="L66" s="242"/>
    </row>
    <row r="67" ht="14.25" customHeight="1">
      <c r="H67" s="241"/>
      <c r="I67" s="241"/>
      <c r="J67" s="241"/>
      <c r="L67" s="242"/>
    </row>
    <row r="68" ht="14.25" customHeight="1">
      <c r="H68" s="241"/>
      <c r="I68" s="241"/>
      <c r="J68" s="241"/>
      <c r="L68" s="242"/>
    </row>
    <row r="69" ht="14.25" customHeight="1">
      <c r="H69" s="241"/>
      <c r="I69" s="241"/>
      <c r="J69" s="241"/>
      <c r="L69" s="242"/>
    </row>
    <row r="70" ht="14.25" customHeight="1">
      <c r="H70" s="241"/>
      <c r="I70" s="241"/>
      <c r="J70" s="241"/>
      <c r="L70" s="242"/>
    </row>
    <row r="71" ht="14.25" customHeight="1">
      <c r="H71" s="241"/>
      <c r="I71" s="241"/>
      <c r="J71" s="241"/>
      <c r="L71" s="242"/>
    </row>
    <row r="72" ht="14.25" customHeight="1">
      <c r="H72" s="241"/>
      <c r="I72" s="241"/>
      <c r="J72" s="241"/>
      <c r="L72" s="242"/>
    </row>
    <row r="73" ht="14.25" customHeight="1">
      <c r="H73" s="241"/>
      <c r="I73" s="241"/>
      <c r="J73" s="241"/>
      <c r="L73" s="242"/>
    </row>
    <row r="74" ht="14.25" customHeight="1">
      <c r="H74" s="241"/>
      <c r="I74" s="241"/>
      <c r="J74" s="241"/>
      <c r="L74" s="242"/>
    </row>
    <row r="75" ht="14.25" customHeight="1">
      <c r="H75" s="241"/>
      <c r="I75" s="241"/>
      <c r="J75" s="241"/>
      <c r="L75" s="242"/>
    </row>
    <row r="76" ht="14.25" customHeight="1">
      <c r="H76" s="241"/>
      <c r="I76" s="241"/>
      <c r="J76" s="241"/>
      <c r="L76" s="242"/>
    </row>
    <row r="77" ht="14.25" customHeight="1">
      <c r="H77" s="241"/>
      <c r="I77" s="241"/>
      <c r="J77" s="241"/>
      <c r="L77" s="242"/>
    </row>
    <row r="78" ht="14.25" customHeight="1">
      <c r="H78" s="241"/>
      <c r="I78" s="241"/>
      <c r="J78" s="241"/>
      <c r="L78" s="242"/>
    </row>
    <row r="79" ht="14.25" customHeight="1">
      <c r="H79" s="241"/>
      <c r="I79" s="241"/>
      <c r="J79" s="241"/>
      <c r="L79" s="242"/>
    </row>
    <row r="80" ht="14.25" customHeight="1">
      <c r="H80" s="241"/>
      <c r="I80" s="241"/>
      <c r="J80" s="241"/>
      <c r="L80" s="242"/>
    </row>
    <row r="81" ht="14.25" customHeight="1">
      <c r="H81" s="241"/>
      <c r="I81" s="241"/>
      <c r="J81" s="241"/>
      <c r="L81" s="242"/>
    </row>
    <row r="82" ht="14.25" customHeight="1">
      <c r="H82" s="241"/>
      <c r="I82" s="241"/>
      <c r="J82" s="241"/>
      <c r="L82" s="242"/>
    </row>
    <row r="83" ht="14.25" customHeight="1">
      <c r="H83" s="241"/>
      <c r="I83" s="241"/>
      <c r="J83" s="241"/>
      <c r="L83" s="242"/>
    </row>
    <row r="84" ht="14.25" customHeight="1">
      <c r="H84" s="241"/>
      <c r="I84" s="241"/>
      <c r="J84" s="241"/>
      <c r="L84" s="242"/>
    </row>
    <row r="85" ht="14.25" customHeight="1">
      <c r="H85" s="241"/>
      <c r="I85" s="241"/>
      <c r="J85" s="241"/>
      <c r="L85" s="242"/>
    </row>
    <row r="86" ht="14.25" customHeight="1">
      <c r="H86" s="241"/>
      <c r="I86" s="241"/>
      <c r="J86" s="241"/>
      <c r="L86" s="242"/>
    </row>
    <row r="87" ht="14.25" customHeight="1">
      <c r="H87" s="241"/>
      <c r="I87" s="241"/>
      <c r="J87" s="241"/>
      <c r="L87" s="242"/>
    </row>
    <row r="88" ht="14.25" customHeight="1">
      <c r="H88" s="241"/>
      <c r="I88" s="241"/>
      <c r="J88" s="241"/>
      <c r="L88" s="242"/>
    </row>
    <row r="89" ht="14.25" customHeight="1">
      <c r="H89" s="241"/>
      <c r="I89" s="241"/>
      <c r="J89" s="241"/>
      <c r="L89" s="242"/>
    </row>
    <row r="90" ht="14.25" customHeight="1">
      <c r="H90" s="241"/>
      <c r="I90" s="241"/>
      <c r="J90" s="241"/>
      <c r="L90" s="242"/>
    </row>
    <row r="91" ht="14.25" customHeight="1">
      <c r="H91" s="241"/>
      <c r="I91" s="241"/>
      <c r="J91" s="241"/>
      <c r="L91" s="242"/>
    </row>
    <row r="92" ht="14.25" customHeight="1">
      <c r="H92" s="241"/>
      <c r="I92" s="241"/>
      <c r="J92" s="241"/>
      <c r="L92" s="242"/>
    </row>
    <row r="93" ht="14.25" customHeight="1">
      <c r="H93" s="241"/>
      <c r="I93" s="241"/>
      <c r="J93" s="241"/>
      <c r="L93" s="242"/>
    </row>
    <row r="94" ht="14.25" customHeight="1">
      <c r="H94" s="241"/>
      <c r="I94" s="241"/>
      <c r="J94" s="241"/>
      <c r="L94" s="242"/>
    </row>
    <row r="95" ht="14.25" customHeight="1">
      <c r="H95" s="241"/>
      <c r="I95" s="241"/>
      <c r="J95" s="241"/>
      <c r="L95" s="242"/>
    </row>
    <row r="96" ht="14.25" customHeight="1">
      <c r="H96" s="241"/>
      <c r="I96" s="241"/>
      <c r="J96" s="241"/>
      <c r="L96" s="242"/>
    </row>
    <row r="97" ht="14.25" customHeight="1">
      <c r="H97" s="241"/>
      <c r="I97" s="241"/>
      <c r="J97" s="241"/>
      <c r="L97" s="242"/>
    </row>
    <row r="98" ht="14.25" customHeight="1">
      <c r="H98" s="241"/>
      <c r="I98" s="241"/>
      <c r="J98" s="241"/>
      <c r="L98" s="242"/>
    </row>
    <row r="99" ht="14.25" customHeight="1">
      <c r="H99" s="241"/>
      <c r="I99" s="241"/>
      <c r="J99" s="241"/>
      <c r="L99" s="242"/>
    </row>
    <row r="100" ht="14.25" customHeight="1">
      <c r="H100" s="241"/>
      <c r="I100" s="241"/>
      <c r="J100" s="241"/>
      <c r="L100" s="242"/>
    </row>
    <row r="101" ht="14.25" customHeight="1">
      <c r="H101" s="241"/>
      <c r="I101" s="241"/>
      <c r="J101" s="241"/>
      <c r="L101" s="242"/>
    </row>
    <row r="102" ht="14.25" customHeight="1">
      <c r="H102" s="241"/>
      <c r="I102" s="241"/>
      <c r="J102" s="241"/>
      <c r="L102" s="242"/>
    </row>
    <row r="103" ht="14.25" customHeight="1">
      <c r="H103" s="241"/>
      <c r="I103" s="241"/>
      <c r="J103" s="241"/>
      <c r="L103" s="242"/>
    </row>
    <row r="104" ht="14.25" customHeight="1">
      <c r="H104" s="241"/>
      <c r="I104" s="241"/>
      <c r="J104" s="241"/>
      <c r="L104" s="242"/>
    </row>
    <row r="105" ht="14.25" customHeight="1">
      <c r="H105" s="241"/>
      <c r="I105" s="241"/>
      <c r="J105" s="241"/>
      <c r="L105" s="242"/>
    </row>
    <row r="106" ht="14.25" customHeight="1">
      <c r="H106" s="241"/>
      <c r="I106" s="241"/>
      <c r="J106" s="241"/>
      <c r="L106" s="242"/>
    </row>
    <row r="107" ht="14.25" customHeight="1">
      <c r="H107" s="241"/>
      <c r="I107" s="241"/>
      <c r="J107" s="241"/>
      <c r="L107" s="242"/>
    </row>
    <row r="108" ht="14.25" customHeight="1">
      <c r="H108" s="241"/>
      <c r="I108" s="241"/>
      <c r="J108" s="241"/>
      <c r="L108" s="242"/>
    </row>
    <row r="109" ht="14.25" customHeight="1">
      <c r="H109" s="241"/>
      <c r="I109" s="241"/>
      <c r="J109" s="241"/>
      <c r="L109" s="242"/>
    </row>
    <row r="110" ht="14.25" customHeight="1">
      <c r="H110" s="241"/>
      <c r="I110" s="241"/>
      <c r="J110" s="241"/>
      <c r="L110" s="242"/>
    </row>
    <row r="111" ht="14.25" customHeight="1">
      <c r="H111" s="241"/>
      <c r="I111" s="241"/>
      <c r="J111" s="241"/>
      <c r="L111" s="242"/>
    </row>
    <row r="112" ht="14.25" customHeight="1">
      <c r="H112" s="241"/>
      <c r="I112" s="241"/>
      <c r="J112" s="241"/>
      <c r="L112" s="242"/>
    </row>
    <row r="113" ht="14.25" customHeight="1">
      <c r="H113" s="241"/>
      <c r="I113" s="241"/>
      <c r="J113" s="241"/>
      <c r="L113" s="242"/>
    </row>
    <row r="114" ht="14.25" customHeight="1">
      <c r="H114" s="241"/>
      <c r="I114" s="241"/>
      <c r="J114" s="241"/>
      <c r="L114" s="242"/>
    </row>
    <row r="115" ht="14.25" customHeight="1">
      <c r="H115" s="241"/>
      <c r="I115" s="241"/>
      <c r="J115" s="241"/>
      <c r="L115" s="242"/>
    </row>
    <row r="116" ht="14.25" customHeight="1">
      <c r="H116" s="241"/>
      <c r="I116" s="241"/>
      <c r="J116" s="241"/>
      <c r="L116" s="242"/>
    </row>
    <row r="117" ht="14.25" customHeight="1">
      <c r="H117" s="241"/>
      <c r="I117" s="241"/>
      <c r="J117" s="241"/>
      <c r="L117" s="242"/>
    </row>
    <row r="118" ht="14.25" customHeight="1">
      <c r="H118" s="241"/>
      <c r="I118" s="241"/>
      <c r="J118" s="241"/>
      <c r="L118" s="242"/>
    </row>
    <row r="119" ht="14.25" customHeight="1">
      <c r="H119" s="241"/>
      <c r="I119" s="241"/>
      <c r="J119" s="241"/>
      <c r="L119" s="242"/>
    </row>
    <row r="120" ht="14.25" customHeight="1">
      <c r="H120" s="241"/>
      <c r="I120" s="241"/>
      <c r="J120" s="241"/>
      <c r="L120" s="242"/>
    </row>
    <row r="121" ht="14.25" customHeight="1">
      <c r="H121" s="241"/>
      <c r="I121" s="241"/>
      <c r="J121" s="241"/>
      <c r="L121" s="242"/>
    </row>
    <row r="122" ht="14.25" customHeight="1">
      <c r="H122" s="241"/>
      <c r="I122" s="241"/>
      <c r="J122" s="241"/>
      <c r="L122" s="242"/>
    </row>
    <row r="123" ht="14.25" customHeight="1">
      <c r="H123" s="241"/>
      <c r="I123" s="241"/>
      <c r="J123" s="241"/>
      <c r="L123" s="242"/>
    </row>
    <row r="124" ht="14.25" customHeight="1">
      <c r="H124" s="241"/>
      <c r="I124" s="241"/>
      <c r="J124" s="241"/>
      <c r="L124" s="242"/>
    </row>
    <row r="125" ht="14.25" customHeight="1">
      <c r="H125" s="241"/>
      <c r="I125" s="241"/>
      <c r="J125" s="241"/>
      <c r="L125" s="242"/>
    </row>
    <row r="126" ht="14.25" customHeight="1">
      <c r="H126" s="241"/>
      <c r="I126" s="241"/>
      <c r="J126" s="241"/>
      <c r="L126" s="242"/>
    </row>
    <row r="127" ht="14.25" customHeight="1">
      <c r="H127" s="241"/>
      <c r="I127" s="241"/>
      <c r="J127" s="241"/>
      <c r="L127" s="242"/>
    </row>
    <row r="128" ht="14.25" customHeight="1">
      <c r="H128" s="241"/>
      <c r="I128" s="241"/>
      <c r="J128" s="241"/>
      <c r="L128" s="242"/>
    </row>
    <row r="129" ht="14.25" customHeight="1">
      <c r="H129" s="241"/>
      <c r="I129" s="241"/>
      <c r="J129" s="241"/>
      <c r="L129" s="242"/>
    </row>
    <row r="130" ht="14.25" customHeight="1">
      <c r="H130" s="241"/>
      <c r="I130" s="241"/>
      <c r="J130" s="241"/>
      <c r="L130" s="242"/>
    </row>
    <row r="131" ht="14.25" customHeight="1">
      <c r="H131" s="241"/>
      <c r="I131" s="241"/>
      <c r="J131" s="241"/>
      <c r="L131" s="242"/>
    </row>
    <row r="132" ht="14.25" customHeight="1">
      <c r="H132" s="241"/>
      <c r="I132" s="241"/>
      <c r="J132" s="241"/>
      <c r="L132" s="242"/>
    </row>
    <row r="133" ht="14.25" customHeight="1">
      <c r="H133" s="241"/>
      <c r="I133" s="241"/>
      <c r="J133" s="241"/>
      <c r="L133" s="242"/>
    </row>
    <row r="134" ht="14.25" customHeight="1">
      <c r="H134" s="241"/>
      <c r="I134" s="241"/>
      <c r="J134" s="241"/>
      <c r="L134" s="242"/>
    </row>
    <row r="135" ht="14.25" customHeight="1">
      <c r="H135" s="241"/>
      <c r="I135" s="241"/>
      <c r="J135" s="241"/>
      <c r="L135" s="242"/>
    </row>
    <row r="136" ht="14.25" customHeight="1">
      <c r="H136" s="241"/>
      <c r="I136" s="241"/>
      <c r="J136" s="241"/>
      <c r="L136" s="242"/>
    </row>
    <row r="137" ht="14.25" customHeight="1">
      <c r="H137" s="241"/>
      <c r="I137" s="241"/>
      <c r="J137" s="241"/>
      <c r="L137" s="242"/>
    </row>
    <row r="138" ht="14.25" customHeight="1">
      <c r="H138" s="241"/>
      <c r="I138" s="241"/>
      <c r="J138" s="241"/>
      <c r="L138" s="242"/>
    </row>
    <row r="139" ht="14.25" customHeight="1">
      <c r="H139" s="241"/>
      <c r="I139" s="241"/>
      <c r="J139" s="241"/>
      <c r="L139" s="242"/>
    </row>
    <row r="140" ht="14.25" customHeight="1">
      <c r="H140" s="241"/>
      <c r="I140" s="241"/>
      <c r="J140" s="241"/>
      <c r="L140" s="242"/>
    </row>
    <row r="141" ht="14.25" customHeight="1">
      <c r="H141" s="241"/>
      <c r="I141" s="241"/>
      <c r="J141" s="241"/>
      <c r="L141" s="242"/>
    </row>
    <row r="142" ht="14.25" customHeight="1">
      <c r="H142" s="241"/>
      <c r="I142" s="241"/>
      <c r="J142" s="241"/>
      <c r="L142" s="242"/>
    </row>
    <row r="143" ht="14.25" customHeight="1">
      <c r="H143" s="241"/>
      <c r="I143" s="241"/>
      <c r="J143" s="241"/>
      <c r="L143" s="242"/>
    </row>
    <row r="144" ht="14.25" customHeight="1">
      <c r="H144" s="241"/>
      <c r="I144" s="241"/>
      <c r="J144" s="241"/>
      <c r="L144" s="242"/>
    </row>
    <row r="145" ht="14.25" customHeight="1">
      <c r="H145" s="241"/>
      <c r="I145" s="241"/>
      <c r="J145" s="241"/>
      <c r="L145" s="242"/>
    </row>
    <row r="146" ht="14.25" customHeight="1">
      <c r="H146" s="241"/>
      <c r="I146" s="241"/>
      <c r="J146" s="241"/>
      <c r="L146" s="242"/>
    </row>
    <row r="147" ht="14.25" customHeight="1">
      <c r="H147" s="241"/>
      <c r="I147" s="241"/>
      <c r="J147" s="241"/>
      <c r="L147" s="242"/>
    </row>
    <row r="148" ht="14.25" customHeight="1">
      <c r="H148" s="241"/>
      <c r="I148" s="241"/>
      <c r="J148" s="241"/>
      <c r="L148" s="242"/>
    </row>
    <row r="149" ht="14.25" customHeight="1">
      <c r="H149" s="241"/>
      <c r="I149" s="241"/>
      <c r="J149" s="241"/>
      <c r="L149" s="242"/>
    </row>
    <row r="150" ht="14.25" customHeight="1">
      <c r="H150" s="241"/>
      <c r="I150" s="241"/>
      <c r="J150" s="241"/>
      <c r="L150" s="242"/>
    </row>
    <row r="151" ht="14.25" customHeight="1">
      <c r="H151" s="241"/>
      <c r="I151" s="241"/>
      <c r="J151" s="241"/>
      <c r="L151" s="242"/>
    </row>
    <row r="152" ht="14.25" customHeight="1">
      <c r="H152" s="241"/>
      <c r="I152" s="241"/>
      <c r="J152" s="241"/>
      <c r="L152" s="242"/>
    </row>
    <row r="153" ht="14.25" customHeight="1">
      <c r="H153" s="241"/>
      <c r="I153" s="241"/>
      <c r="J153" s="241"/>
      <c r="L153" s="242"/>
    </row>
    <row r="154" ht="14.25" customHeight="1">
      <c r="H154" s="241"/>
      <c r="I154" s="241"/>
      <c r="J154" s="241"/>
      <c r="L154" s="242"/>
    </row>
    <row r="155" ht="14.25" customHeight="1">
      <c r="H155" s="241"/>
      <c r="I155" s="241"/>
      <c r="J155" s="241"/>
      <c r="L155" s="242"/>
    </row>
    <row r="156" ht="14.25" customHeight="1">
      <c r="H156" s="241"/>
      <c r="I156" s="241"/>
      <c r="J156" s="241"/>
      <c r="L156" s="242"/>
    </row>
    <row r="157" ht="14.25" customHeight="1">
      <c r="H157" s="241"/>
      <c r="I157" s="241"/>
      <c r="J157" s="241"/>
      <c r="L157" s="242"/>
    </row>
    <row r="158" ht="14.25" customHeight="1">
      <c r="H158" s="241"/>
      <c r="I158" s="241"/>
      <c r="J158" s="241"/>
      <c r="L158" s="242"/>
    </row>
    <row r="159" ht="14.25" customHeight="1">
      <c r="H159" s="241"/>
      <c r="I159" s="241"/>
      <c r="J159" s="241"/>
      <c r="L159" s="242"/>
    </row>
    <row r="160" ht="14.25" customHeight="1">
      <c r="H160" s="241"/>
      <c r="I160" s="241"/>
      <c r="J160" s="241"/>
      <c r="L160" s="242"/>
    </row>
    <row r="161" ht="14.25" customHeight="1">
      <c r="H161" s="241"/>
      <c r="I161" s="241"/>
      <c r="J161" s="241"/>
      <c r="L161" s="242"/>
    </row>
    <row r="162" ht="14.25" customHeight="1">
      <c r="H162" s="241"/>
      <c r="I162" s="241"/>
      <c r="J162" s="241"/>
      <c r="L162" s="242"/>
    </row>
    <row r="163" ht="14.25" customHeight="1">
      <c r="H163" s="241"/>
      <c r="I163" s="241"/>
      <c r="J163" s="241"/>
      <c r="L163" s="242"/>
    </row>
    <row r="164" ht="14.25" customHeight="1">
      <c r="H164" s="241"/>
      <c r="I164" s="241"/>
      <c r="J164" s="241"/>
      <c r="L164" s="242"/>
    </row>
    <row r="165" ht="14.25" customHeight="1">
      <c r="H165" s="241"/>
      <c r="I165" s="241"/>
      <c r="J165" s="241"/>
      <c r="L165" s="242"/>
    </row>
    <row r="166" ht="14.25" customHeight="1">
      <c r="H166" s="241"/>
      <c r="I166" s="241"/>
      <c r="J166" s="241"/>
      <c r="L166" s="242"/>
    </row>
    <row r="167" ht="14.25" customHeight="1">
      <c r="H167" s="241"/>
      <c r="I167" s="241"/>
      <c r="J167" s="241"/>
      <c r="L167" s="242"/>
    </row>
    <row r="168" ht="14.25" customHeight="1">
      <c r="H168" s="241"/>
      <c r="I168" s="241"/>
      <c r="J168" s="241"/>
      <c r="L168" s="242"/>
    </row>
    <row r="169" ht="14.25" customHeight="1">
      <c r="H169" s="241"/>
      <c r="I169" s="241"/>
      <c r="J169" s="241"/>
      <c r="L169" s="242"/>
    </row>
    <row r="170" ht="14.25" customHeight="1">
      <c r="H170" s="241"/>
      <c r="I170" s="241"/>
      <c r="J170" s="241"/>
      <c r="L170" s="242"/>
    </row>
    <row r="171" ht="14.25" customHeight="1">
      <c r="H171" s="241"/>
      <c r="I171" s="241"/>
      <c r="J171" s="241"/>
      <c r="L171" s="242"/>
    </row>
    <row r="172" ht="14.25" customHeight="1">
      <c r="H172" s="241"/>
      <c r="I172" s="241"/>
      <c r="J172" s="241"/>
      <c r="L172" s="242"/>
    </row>
    <row r="173" ht="14.25" customHeight="1">
      <c r="H173" s="241"/>
      <c r="I173" s="241"/>
      <c r="J173" s="241"/>
      <c r="L173" s="242"/>
    </row>
    <row r="174" ht="14.25" customHeight="1">
      <c r="H174" s="241"/>
      <c r="I174" s="241"/>
      <c r="J174" s="241"/>
      <c r="L174" s="242"/>
    </row>
    <row r="175" ht="14.25" customHeight="1">
      <c r="H175" s="241"/>
      <c r="I175" s="241"/>
      <c r="J175" s="241"/>
      <c r="L175" s="242"/>
    </row>
    <row r="176" ht="14.25" customHeight="1">
      <c r="H176" s="241"/>
      <c r="I176" s="241"/>
      <c r="J176" s="241"/>
      <c r="L176" s="242"/>
    </row>
    <row r="177" ht="14.25" customHeight="1">
      <c r="H177" s="241"/>
      <c r="I177" s="241"/>
      <c r="J177" s="241"/>
      <c r="L177" s="242"/>
    </row>
    <row r="178" ht="14.25" customHeight="1">
      <c r="H178" s="241"/>
      <c r="I178" s="241"/>
      <c r="J178" s="241"/>
      <c r="L178" s="242"/>
    </row>
    <row r="179" ht="14.25" customHeight="1">
      <c r="H179" s="241"/>
      <c r="I179" s="241"/>
      <c r="J179" s="241"/>
      <c r="L179" s="242"/>
    </row>
    <row r="180" ht="14.25" customHeight="1">
      <c r="H180" s="241"/>
      <c r="I180" s="241"/>
      <c r="J180" s="241"/>
      <c r="L180" s="242"/>
    </row>
    <row r="181" ht="14.25" customHeight="1">
      <c r="H181" s="241"/>
      <c r="I181" s="241"/>
      <c r="J181" s="241"/>
      <c r="L181" s="242"/>
    </row>
    <row r="182" ht="14.25" customHeight="1">
      <c r="H182" s="241"/>
      <c r="I182" s="241"/>
      <c r="J182" s="241"/>
      <c r="L182" s="242"/>
    </row>
    <row r="183" ht="14.25" customHeight="1">
      <c r="H183" s="241"/>
      <c r="I183" s="241"/>
      <c r="J183" s="241"/>
      <c r="L183" s="242"/>
    </row>
    <row r="184" ht="14.25" customHeight="1">
      <c r="H184" s="241"/>
      <c r="I184" s="241"/>
      <c r="J184" s="241"/>
      <c r="L184" s="242"/>
    </row>
    <row r="185" ht="14.25" customHeight="1">
      <c r="H185" s="241"/>
      <c r="I185" s="241"/>
      <c r="J185" s="241"/>
      <c r="L185" s="242"/>
    </row>
    <row r="186" ht="14.25" customHeight="1">
      <c r="H186" s="241"/>
      <c r="I186" s="241"/>
      <c r="J186" s="241"/>
      <c r="L186" s="242"/>
    </row>
    <row r="187" ht="14.25" customHeight="1">
      <c r="H187" s="241"/>
      <c r="I187" s="241"/>
      <c r="J187" s="241"/>
      <c r="L187" s="242"/>
    </row>
    <row r="188" ht="14.25" customHeight="1">
      <c r="H188" s="241"/>
      <c r="I188" s="241"/>
      <c r="J188" s="241"/>
      <c r="L188" s="242"/>
    </row>
    <row r="189" ht="14.25" customHeight="1">
      <c r="H189" s="241"/>
      <c r="I189" s="241"/>
      <c r="J189" s="241"/>
      <c r="L189" s="242"/>
    </row>
    <row r="190" ht="14.25" customHeight="1">
      <c r="H190" s="241"/>
      <c r="I190" s="241"/>
      <c r="J190" s="241"/>
      <c r="L190" s="242"/>
    </row>
    <row r="191" ht="14.25" customHeight="1">
      <c r="H191" s="241"/>
      <c r="I191" s="241"/>
      <c r="J191" s="241"/>
      <c r="L191" s="242"/>
    </row>
    <row r="192" ht="14.25" customHeight="1">
      <c r="H192" s="241"/>
      <c r="I192" s="241"/>
      <c r="J192" s="241"/>
      <c r="L192" s="242"/>
    </row>
    <row r="193" ht="14.25" customHeight="1">
      <c r="H193" s="241"/>
      <c r="I193" s="241"/>
      <c r="J193" s="241"/>
      <c r="L193" s="242"/>
    </row>
    <row r="194" ht="14.25" customHeight="1">
      <c r="H194" s="241"/>
      <c r="I194" s="241"/>
      <c r="J194" s="241"/>
      <c r="L194" s="242"/>
    </row>
    <row r="195" ht="14.25" customHeight="1">
      <c r="H195" s="241"/>
      <c r="I195" s="241"/>
      <c r="J195" s="241"/>
      <c r="L195" s="242"/>
    </row>
    <row r="196" ht="14.25" customHeight="1">
      <c r="H196" s="241"/>
      <c r="I196" s="241"/>
      <c r="J196" s="241"/>
      <c r="L196" s="242"/>
    </row>
    <row r="197" ht="14.25" customHeight="1">
      <c r="H197" s="241"/>
      <c r="I197" s="241"/>
      <c r="J197" s="241"/>
      <c r="L197" s="242"/>
    </row>
    <row r="198" ht="14.25" customHeight="1">
      <c r="H198" s="241"/>
      <c r="I198" s="241"/>
      <c r="J198" s="241"/>
      <c r="L198" s="242"/>
    </row>
    <row r="199" ht="14.25" customHeight="1">
      <c r="H199" s="241"/>
      <c r="I199" s="241"/>
      <c r="J199" s="241"/>
      <c r="L199" s="242"/>
    </row>
    <row r="200" ht="14.25" customHeight="1">
      <c r="H200" s="241"/>
      <c r="I200" s="241"/>
      <c r="J200" s="241"/>
      <c r="L200" s="242"/>
    </row>
    <row r="201" ht="14.25" customHeight="1">
      <c r="H201" s="241"/>
      <c r="I201" s="241"/>
      <c r="J201" s="241"/>
      <c r="L201" s="242"/>
    </row>
    <row r="202" ht="14.25" customHeight="1">
      <c r="H202" s="241"/>
      <c r="I202" s="241"/>
      <c r="J202" s="241"/>
      <c r="L202" s="242"/>
    </row>
    <row r="203" ht="14.25" customHeight="1">
      <c r="H203" s="241"/>
      <c r="I203" s="241"/>
      <c r="J203" s="241"/>
      <c r="L203" s="242"/>
    </row>
    <row r="204" ht="14.25" customHeight="1">
      <c r="H204" s="241"/>
      <c r="I204" s="241"/>
      <c r="J204" s="241"/>
      <c r="L204" s="242"/>
    </row>
    <row r="205" ht="14.25" customHeight="1">
      <c r="H205" s="241"/>
      <c r="I205" s="241"/>
      <c r="J205" s="241"/>
      <c r="L205" s="242"/>
    </row>
    <row r="206" ht="14.25" customHeight="1">
      <c r="H206" s="241"/>
      <c r="I206" s="241"/>
      <c r="J206" s="241"/>
      <c r="L206" s="242"/>
    </row>
    <row r="207" ht="14.25" customHeight="1">
      <c r="H207" s="241"/>
      <c r="I207" s="241"/>
      <c r="J207" s="241"/>
      <c r="L207" s="242"/>
    </row>
    <row r="208" ht="14.25" customHeight="1">
      <c r="H208" s="241"/>
      <c r="I208" s="241"/>
      <c r="J208" s="241"/>
      <c r="L208" s="242"/>
    </row>
    <row r="209" ht="14.25" customHeight="1">
      <c r="H209" s="241"/>
      <c r="I209" s="241"/>
      <c r="J209" s="241"/>
      <c r="L209" s="242"/>
    </row>
    <row r="210" ht="14.25" customHeight="1">
      <c r="H210" s="241"/>
      <c r="I210" s="241"/>
      <c r="J210" s="241"/>
      <c r="L210" s="242"/>
    </row>
    <row r="211" ht="14.25" customHeight="1">
      <c r="H211" s="241"/>
      <c r="I211" s="241"/>
      <c r="J211" s="241"/>
      <c r="L211" s="242"/>
    </row>
    <row r="212" ht="14.25" customHeight="1">
      <c r="H212" s="241"/>
      <c r="I212" s="241"/>
      <c r="J212" s="241"/>
      <c r="L212" s="242"/>
    </row>
    <row r="213" ht="14.25" customHeight="1">
      <c r="H213" s="241"/>
      <c r="I213" s="241"/>
      <c r="J213" s="241"/>
      <c r="L213" s="242"/>
    </row>
    <row r="214" ht="14.25" customHeight="1">
      <c r="H214" s="241"/>
      <c r="I214" s="241"/>
      <c r="J214" s="241"/>
      <c r="L214" s="242"/>
    </row>
    <row r="215" ht="14.25" customHeight="1">
      <c r="H215" s="241"/>
      <c r="I215" s="241"/>
      <c r="J215" s="241"/>
      <c r="L215" s="242"/>
    </row>
    <row r="216" ht="14.25" customHeight="1">
      <c r="H216" s="241"/>
      <c r="I216" s="241"/>
      <c r="J216" s="241"/>
      <c r="L216" s="242"/>
    </row>
    <row r="217" ht="14.25" customHeight="1">
      <c r="H217" s="241"/>
      <c r="I217" s="241"/>
      <c r="J217" s="241"/>
      <c r="L217" s="242"/>
    </row>
    <row r="218" ht="14.25" customHeight="1">
      <c r="H218" s="241"/>
      <c r="I218" s="241"/>
      <c r="J218" s="241"/>
      <c r="L218" s="242"/>
    </row>
    <row r="219" ht="14.25" customHeight="1">
      <c r="H219" s="241"/>
      <c r="I219" s="241"/>
      <c r="J219" s="241"/>
      <c r="L219" s="242"/>
    </row>
    <row r="220" ht="14.25" customHeight="1">
      <c r="H220" s="241"/>
      <c r="I220" s="241"/>
      <c r="J220" s="241"/>
      <c r="L220" s="242"/>
    </row>
    <row r="221" ht="14.25" customHeight="1">
      <c r="H221" s="241"/>
      <c r="I221" s="241"/>
      <c r="J221" s="241"/>
      <c r="L221" s="242"/>
    </row>
    <row r="222" ht="14.25" customHeight="1">
      <c r="H222" s="241"/>
      <c r="I222" s="241"/>
      <c r="J222" s="241"/>
      <c r="L222" s="242"/>
    </row>
    <row r="223" ht="14.25" customHeight="1">
      <c r="H223" s="241"/>
      <c r="I223" s="241"/>
      <c r="J223" s="241"/>
      <c r="L223" s="242"/>
    </row>
    <row r="224" ht="14.25" customHeight="1">
      <c r="H224" s="241"/>
      <c r="I224" s="241"/>
      <c r="J224" s="241"/>
      <c r="L224" s="242"/>
    </row>
    <row r="225" ht="14.25" customHeight="1">
      <c r="H225" s="241"/>
      <c r="I225" s="241"/>
      <c r="J225" s="241"/>
      <c r="L225" s="242"/>
    </row>
    <row r="226" ht="14.25" customHeight="1">
      <c r="H226" s="241"/>
      <c r="I226" s="241"/>
      <c r="J226" s="241"/>
      <c r="L226" s="242"/>
    </row>
    <row r="227" ht="14.25" customHeight="1">
      <c r="H227" s="241"/>
      <c r="I227" s="241"/>
      <c r="J227" s="241"/>
      <c r="L227" s="242"/>
    </row>
    <row r="228" ht="14.25" customHeight="1">
      <c r="H228" s="241"/>
      <c r="I228" s="241"/>
      <c r="J228" s="241"/>
      <c r="L228" s="242"/>
    </row>
    <row r="229" ht="14.25" customHeight="1">
      <c r="H229" s="241"/>
      <c r="I229" s="241"/>
      <c r="J229" s="241"/>
      <c r="L229" s="242"/>
    </row>
    <row r="230" ht="14.25" customHeight="1">
      <c r="H230" s="241"/>
      <c r="I230" s="241"/>
      <c r="J230" s="241"/>
      <c r="L230" s="242"/>
    </row>
    <row r="231" ht="14.25" customHeight="1">
      <c r="H231" s="241"/>
      <c r="I231" s="241"/>
      <c r="J231" s="241"/>
      <c r="L231" s="242"/>
    </row>
    <row r="232" ht="14.25" customHeight="1">
      <c r="H232" s="241"/>
      <c r="I232" s="241"/>
      <c r="J232" s="241"/>
      <c r="L232" s="242"/>
    </row>
    <row r="233" ht="14.25" customHeight="1">
      <c r="H233" s="241"/>
      <c r="I233" s="241"/>
      <c r="J233" s="241"/>
      <c r="L233" s="242"/>
    </row>
    <row r="234" ht="14.25" customHeight="1">
      <c r="H234" s="241"/>
      <c r="I234" s="241"/>
      <c r="J234" s="241"/>
      <c r="L234" s="242"/>
    </row>
    <row r="235" ht="14.25" customHeight="1">
      <c r="H235" s="241"/>
      <c r="I235" s="241"/>
      <c r="J235" s="241"/>
      <c r="L235" s="242"/>
    </row>
    <row r="236" ht="14.25" customHeight="1">
      <c r="H236" s="241"/>
      <c r="I236" s="241"/>
      <c r="J236" s="241"/>
      <c r="L236" s="242"/>
    </row>
    <row r="237" ht="14.25" customHeight="1">
      <c r="H237" s="241"/>
      <c r="I237" s="241"/>
      <c r="J237" s="241"/>
      <c r="L237" s="242"/>
    </row>
    <row r="238" ht="14.25" customHeight="1">
      <c r="H238" s="241"/>
      <c r="I238" s="241"/>
      <c r="J238" s="241"/>
      <c r="L238" s="242"/>
    </row>
    <row r="239" ht="14.25" customHeight="1">
      <c r="H239" s="241"/>
      <c r="I239" s="241"/>
      <c r="J239" s="241"/>
      <c r="L239" s="242"/>
    </row>
    <row r="240" ht="14.25" customHeight="1">
      <c r="H240" s="241"/>
      <c r="I240" s="241"/>
      <c r="J240" s="241"/>
      <c r="L240" s="242"/>
    </row>
    <row r="241" ht="14.25" customHeight="1">
      <c r="H241" s="241"/>
      <c r="I241" s="241"/>
      <c r="J241" s="241"/>
      <c r="L241" s="242"/>
    </row>
    <row r="242" ht="14.25" customHeight="1">
      <c r="H242" s="241"/>
      <c r="I242" s="241"/>
      <c r="J242" s="241"/>
      <c r="L242" s="242"/>
    </row>
    <row r="243" ht="14.25" customHeight="1">
      <c r="H243" s="241"/>
      <c r="I243" s="241"/>
      <c r="J243" s="241"/>
      <c r="L243" s="242"/>
    </row>
    <row r="244" ht="14.25" customHeight="1">
      <c r="H244" s="241"/>
      <c r="I244" s="241"/>
      <c r="J244" s="241"/>
      <c r="L244" s="242"/>
    </row>
    <row r="245" ht="14.25" customHeight="1">
      <c r="H245" s="241"/>
      <c r="I245" s="241"/>
      <c r="J245" s="241"/>
      <c r="L245" s="242"/>
    </row>
    <row r="246" ht="14.25" customHeight="1">
      <c r="H246" s="241"/>
      <c r="I246" s="241"/>
      <c r="J246" s="241"/>
      <c r="L246" s="242"/>
    </row>
    <row r="247" ht="14.25" customHeight="1">
      <c r="H247" s="241"/>
      <c r="I247" s="241"/>
      <c r="J247" s="241"/>
      <c r="L247" s="242"/>
    </row>
    <row r="248" ht="14.25" customHeight="1">
      <c r="H248" s="241"/>
      <c r="I248" s="241"/>
      <c r="J248" s="241"/>
      <c r="L248" s="242"/>
    </row>
    <row r="249" ht="14.25" customHeight="1">
      <c r="H249" s="241"/>
      <c r="I249" s="241"/>
      <c r="J249" s="241"/>
      <c r="L249" s="242"/>
    </row>
    <row r="250" ht="14.25" customHeight="1">
      <c r="H250" s="241"/>
      <c r="I250" s="241"/>
      <c r="J250" s="241"/>
      <c r="L250" s="242"/>
    </row>
    <row r="251" ht="14.25" customHeight="1">
      <c r="H251" s="241"/>
      <c r="I251" s="241"/>
      <c r="J251" s="241"/>
      <c r="L251" s="242"/>
    </row>
    <row r="252" ht="14.25" customHeight="1">
      <c r="H252" s="241"/>
      <c r="I252" s="241"/>
      <c r="J252" s="241"/>
      <c r="L252" s="242"/>
    </row>
    <row r="253" ht="14.25" customHeight="1">
      <c r="H253" s="241"/>
      <c r="I253" s="241"/>
      <c r="J253" s="241"/>
      <c r="L253" s="242"/>
    </row>
    <row r="254" ht="14.25" customHeight="1">
      <c r="H254" s="241"/>
      <c r="I254" s="241"/>
      <c r="J254" s="241"/>
      <c r="L254" s="242"/>
    </row>
    <row r="255" ht="14.25" customHeight="1">
      <c r="H255" s="241"/>
      <c r="I255" s="241"/>
      <c r="J255" s="241"/>
      <c r="L255" s="242"/>
    </row>
    <row r="256" ht="14.25" customHeight="1">
      <c r="H256" s="241"/>
      <c r="I256" s="241"/>
      <c r="J256" s="241"/>
      <c r="L256" s="242"/>
    </row>
    <row r="257" ht="14.25" customHeight="1">
      <c r="H257" s="241"/>
      <c r="I257" s="241"/>
      <c r="J257" s="241"/>
      <c r="L257" s="242"/>
    </row>
    <row r="258" ht="14.25" customHeight="1">
      <c r="H258" s="241"/>
      <c r="I258" s="241"/>
      <c r="J258" s="241"/>
      <c r="L258" s="242"/>
    </row>
    <row r="259" ht="14.25" customHeight="1">
      <c r="H259" s="241"/>
      <c r="I259" s="241"/>
      <c r="J259" s="241"/>
      <c r="L259" s="242"/>
    </row>
    <row r="260" ht="14.25" customHeight="1">
      <c r="H260" s="241"/>
      <c r="I260" s="241"/>
      <c r="J260" s="241"/>
      <c r="L260" s="242"/>
    </row>
    <row r="261" ht="14.25" customHeight="1">
      <c r="H261" s="241"/>
      <c r="I261" s="241"/>
      <c r="J261" s="241"/>
      <c r="L261" s="242"/>
    </row>
    <row r="262" ht="14.25" customHeight="1">
      <c r="H262" s="241"/>
      <c r="I262" s="241"/>
      <c r="J262" s="241"/>
      <c r="L262" s="242"/>
    </row>
    <row r="263" ht="14.25" customHeight="1">
      <c r="H263" s="241"/>
      <c r="I263" s="241"/>
      <c r="J263" s="241"/>
      <c r="L263" s="242"/>
    </row>
    <row r="264" ht="14.25" customHeight="1">
      <c r="H264" s="241"/>
      <c r="I264" s="241"/>
      <c r="J264" s="241"/>
      <c r="L264" s="242"/>
    </row>
    <row r="265" ht="14.25" customHeight="1">
      <c r="H265" s="241"/>
      <c r="I265" s="241"/>
      <c r="J265" s="241"/>
      <c r="L265" s="242"/>
    </row>
    <row r="266" ht="14.25" customHeight="1">
      <c r="H266" s="241"/>
      <c r="I266" s="241"/>
      <c r="J266" s="241"/>
      <c r="L266" s="242"/>
    </row>
    <row r="267" ht="14.25" customHeight="1">
      <c r="H267" s="241"/>
      <c r="I267" s="241"/>
      <c r="J267" s="241"/>
      <c r="L267" s="242"/>
    </row>
    <row r="268" ht="14.25" customHeight="1">
      <c r="H268" s="241"/>
      <c r="I268" s="241"/>
      <c r="J268" s="241"/>
      <c r="L268" s="242"/>
    </row>
    <row r="269" ht="14.25" customHeight="1">
      <c r="H269" s="241"/>
      <c r="I269" s="241"/>
      <c r="J269" s="241"/>
      <c r="L269" s="242"/>
    </row>
    <row r="270" ht="14.25" customHeight="1">
      <c r="H270" s="241"/>
      <c r="I270" s="241"/>
      <c r="J270" s="241"/>
      <c r="L270" s="242"/>
    </row>
    <row r="271" ht="14.25" customHeight="1">
      <c r="H271" s="241"/>
      <c r="I271" s="241"/>
      <c r="J271" s="241"/>
      <c r="L271" s="242"/>
    </row>
    <row r="272" ht="14.25" customHeight="1">
      <c r="H272" s="241"/>
      <c r="I272" s="241"/>
      <c r="J272" s="241"/>
      <c r="L272" s="242"/>
    </row>
    <row r="273" ht="14.25" customHeight="1">
      <c r="H273" s="241"/>
      <c r="I273" s="241"/>
      <c r="J273" s="241"/>
      <c r="L273" s="242"/>
    </row>
    <row r="274" ht="14.25" customHeight="1">
      <c r="H274" s="241"/>
      <c r="I274" s="241"/>
      <c r="J274" s="241"/>
      <c r="L274" s="242"/>
    </row>
    <row r="275" ht="14.25" customHeight="1">
      <c r="H275" s="241"/>
      <c r="I275" s="241"/>
      <c r="J275" s="241"/>
      <c r="L275" s="242"/>
    </row>
    <row r="276" ht="14.25" customHeight="1">
      <c r="H276" s="241"/>
      <c r="I276" s="241"/>
      <c r="J276" s="241"/>
      <c r="L276" s="242"/>
    </row>
    <row r="277" ht="14.25" customHeight="1">
      <c r="H277" s="241"/>
      <c r="I277" s="241"/>
      <c r="J277" s="241"/>
      <c r="L277" s="242"/>
    </row>
    <row r="278" ht="14.25" customHeight="1">
      <c r="H278" s="241"/>
      <c r="I278" s="241"/>
      <c r="J278" s="241"/>
      <c r="L278" s="242"/>
    </row>
    <row r="279" ht="14.25" customHeight="1">
      <c r="H279" s="241"/>
      <c r="I279" s="241"/>
      <c r="J279" s="241"/>
      <c r="L279" s="242"/>
    </row>
    <row r="280" ht="14.25" customHeight="1">
      <c r="H280" s="241"/>
      <c r="I280" s="241"/>
      <c r="J280" s="241"/>
      <c r="L280" s="242"/>
    </row>
    <row r="281" ht="14.25" customHeight="1">
      <c r="H281" s="241"/>
      <c r="I281" s="241"/>
      <c r="J281" s="241"/>
      <c r="L281" s="242"/>
    </row>
    <row r="282" ht="14.25" customHeight="1">
      <c r="H282" s="241"/>
      <c r="I282" s="241"/>
      <c r="J282" s="241"/>
      <c r="L282" s="242"/>
    </row>
    <row r="283" ht="14.25" customHeight="1">
      <c r="H283" s="241"/>
      <c r="I283" s="241"/>
      <c r="J283" s="241"/>
      <c r="L283" s="242"/>
    </row>
    <row r="284" ht="14.25" customHeight="1">
      <c r="H284" s="241"/>
      <c r="I284" s="241"/>
      <c r="J284" s="241"/>
      <c r="L284" s="242"/>
    </row>
    <row r="285" ht="14.25" customHeight="1">
      <c r="H285" s="241"/>
      <c r="I285" s="241"/>
      <c r="J285" s="241"/>
      <c r="L285" s="242"/>
    </row>
    <row r="286" ht="14.25" customHeight="1">
      <c r="H286" s="241"/>
      <c r="I286" s="241"/>
      <c r="J286" s="241"/>
      <c r="L286" s="242"/>
    </row>
    <row r="287" ht="14.25" customHeight="1">
      <c r="H287" s="241"/>
      <c r="I287" s="241"/>
      <c r="J287" s="241"/>
      <c r="L287" s="242"/>
    </row>
    <row r="288" ht="14.25" customHeight="1">
      <c r="H288" s="241"/>
      <c r="I288" s="241"/>
      <c r="J288" s="241"/>
      <c r="L288" s="242"/>
    </row>
    <row r="289" ht="14.25" customHeight="1">
      <c r="H289" s="241"/>
      <c r="I289" s="241"/>
      <c r="J289" s="241"/>
      <c r="L289" s="242"/>
    </row>
    <row r="290" ht="14.25" customHeight="1">
      <c r="H290" s="241"/>
      <c r="I290" s="241"/>
      <c r="J290" s="241"/>
      <c r="L290" s="242"/>
    </row>
    <row r="291" ht="14.25" customHeight="1">
      <c r="H291" s="241"/>
      <c r="I291" s="241"/>
      <c r="J291" s="241"/>
      <c r="L291" s="242"/>
    </row>
    <row r="292" ht="14.25" customHeight="1">
      <c r="H292" s="241"/>
      <c r="I292" s="241"/>
      <c r="J292" s="241"/>
      <c r="L292" s="242"/>
    </row>
    <row r="293" ht="14.25" customHeight="1">
      <c r="H293" s="241"/>
      <c r="I293" s="241"/>
      <c r="J293" s="241"/>
      <c r="L293" s="242"/>
    </row>
    <row r="294" ht="14.25" customHeight="1">
      <c r="H294" s="241"/>
      <c r="I294" s="241"/>
      <c r="J294" s="241"/>
      <c r="L294" s="242"/>
    </row>
    <row r="295" ht="14.25" customHeight="1">
      <c r="H295" s="241"/>
      <c r="I295" s="241"/>
      <c r="J295" s="241"/>
      <c r="L295" s="242"/>
    </row>
    <row r="296" ht="14.25" customHeight="1">
      <c r="H296" s="241"/>
      <c r="I296" s="241"/>
      <c r="J296" s="241"/>
      <c r="L296" s="242"/>
    </row>
    <row r="297" ht="14.25" customHeight="1">
      <c r="H297" s="241"/>
      <c r="I297" s="241"/>
      <c r="J297" s="241"/>
      <c r="L297" s="242"/>
    </row>
    <row r="298" ht="14.25" customHeight="1">
      <c r="H298" s="241"/>
      <c r="I298" s="241"/>
      <c r="J298" s="241"/>
      <c r="L298" s="242"/>
    </row>
    <row r="299" ht="14.25" customHeight="1">
      <c r="H299" s="241"/>
      <c r="I299" s="241"/>
      <c r="J299" s="241"/>
      <c r="L299" s="242"/>
    </row>
    <row r="300" ht="14.25" customHeight="1">
      <c r="H300" s="241"/>
      <c r="I300" s="241"/>
      <c r="J300" s="241"/>
      <c r="L300" s="242"/>
    </row>
    <row r="301" ht="14.25" customHeight="1">
      <c r="H301" s="241"/>
      <c r="I301" s="241"/>
      <c r="J301" s="241"/>
      <c r="L301" s="242"/>
    </row>
    <row r="302" ht="14.25" customHeight="1">
      <c r="H302" s="241"/>
      <c r="I302" s="241"/>
      <c r="J302" s="241"/>
      <c r="L302" s="242"/>
    </row>
    <row r="303" ht="14.25" customHeight="1">
      <c r="H303" s="241"/>
      <c r="I303" s="241"/>
      <c r="J303" s="241"/>
      <c r="L303" s="242"/>
    </row>
    <row r="304" ht="14.25" customHeight="1">
      <c r="H304" s="241"/>
      <c r="I304" s="241"/>
      <c r="J304" s="241"/>
      <c r="L304" s="242"/>
    </row>
    <row r="305" ht="14.25" customHeight="1">
      <c r="H305" s="241"/>
      <c r="I305" s="241"/>
      <c r="J305" s="241"/>
      <c r="L305" s="242"/>
    </row>
    <row r="306" ht="14.25" customHeight="1">
      <c r="H306" s="241"/>
      <c r="I306" s="241"/>
      <c r="J306" s="241"/>
      <c r="L306" s="242"/>
    </row>
    <row r="307" ht="14.25" customHeight="1">
      <c r="H307" s="241"/>
      <c r="I307" s="241"/>
      <c r="J307" s="241"/>
      <c r="L307" s="242"/>
    </row>
    <row r="308" ht="14.25" customHeight="1">
      <c r="H308" s="241"/>
      <c r="I308" s="241"/>
      <c r="J308" s="241"/>
      <c r="L308" s="242"/>
    </row>
    <row r="309" ht="14.25" customHeight="1">
      <c r="H309" s="241"/>
      <c r="I309" s="241"/>
      <c r="J309" s="241"/>
      <c r="L309" s="242"/>
    </row>
    <row r="310" ht="14.25" customHeight="1">
      <c r="H310" s="241"/>
      <c r="I310" s="241"/>
      <c r="J310" s="241"/>
      <c r="L310" s="242"/>
    </row>
    <row r="311" ht="14.25" customHeight="1">
      <c r="H311" s="241"/>
      <c r="I311" s="241"/>
      <c r="J311" s="241"/>
      <c r="L311" s="242"/>
    </row>
    <row r="312" ht="14.25" customHeight="1">
      <c r="H312" s="241"/>
      <c r="I312" s="241"/>
      <c r="J312" s="241"/>
      <c r="L312" s="242"/>
    </row>
    <row r="313" ht="14.25" customHeight="1">
      <c r="H313" s="241"/>
      <c r="I313" s="241"/>
      <c r="J313" s="241"/>
      <c r="L313" s="242"/>
    </row>
    <row r="314" ht="14.25" customHeight="1">
      <c r="H314" s="241"/>
      <c r="I314" s="241"/>
      <c r="J314" s="241"/>
      <c r="L314" s="242"/>
    </row>
    <row r="315" ht="14.25" customHeight="1">
      <c r="H315" s="241"/>
      <c r="I315" s="241"/>
      <c r="J315" s="241"/>
      <c r="L315" s="242"/>
    </row>
    <row r="316" ht="14.25" customHeight="1">
      <c r="H316" s="241"/>
      <c r="I316" s="241"/>
      <c r="J316" s="241"/>
      <c r="L316" s="242"/>
    </row>
    <row r="317" ht="14.25" customHeight="1">
      <c r="H317" s="241"/>
      <c r="I317" s="241"/>
      <c r="J317" s="241"/>
      <c r="L317" s="242"/>
    </row>
    <row r="318" ht="14.25" customHeight="1">
      <c r="H318" s="241"/>
      <c r="I318" s="241"/>
      <c r="J318" s="241"/>
      <c r="L318" s="242"/>
    </row>
    <row r="319" ht="14.25" customHeight="1">
      <c r="H319" s="241"/>
      <c r="I319" s="241"/>
      <c r="J319" s="241"/>
      <c r="L319" s="242"/>
    </row>
    <row r="320" ht="14.25" customHeight="1">
      <c r="H320" s="241"/>
      <c r="I320" s="241"/>
      <c r="J320" s="241"/>
      <c r="L320" s="242"/>
    </row>
    <row r="321" ht="14.25" customHeight="1">
      <c r="H321" s="241"/>
      <c r="I321" s="241"/>
      <c r="J321" s="241"/>
      <c r="L321" s="242"/>
    </row>
    <row r="322" ht="14.25" customHeight="1">
      <c r="H322" s="241"/>
      <c r="I322" s="241"/>
      <c r="J322" s="241"/>
      <c r="L322" s="242"/>
    </row>
    <row r="323" ht="14.25" customHeight="1">
      <c r="H323" s="241"/>
      <c r="I323" s="241"/>
      <c r="J323" s="241"/>
      <c r="L323" s="242"/>
    </row>
    <row r="324" ht="14.25" customHeight="1">
      <c r="H324" s="241"/>
      <c r="I324" s="241"/>
      <c r="J324" s="241"/>
      <c r="L324" s="242"/>
    </row>
    <row r="325" ht="14.25" customHeight="1">
      <c r="H325" s="241"/>
      <c r="I325" s="241"/>
      <c r="J325" s="241"/>
      <c r="L325" s="242"/>
    </row>
    <row r="326" ht="14.25" customHeight="1">
      <c r="H326" s="241"/>
      <c r="I326" s="241"/>
      <c r="J326" s="241"/>
      <c r="L326" s="242"/>
    </row>
    <row r="327" ht="14.25" customHeight="1">
      <c r="H327" s="241"/>
      <c r="I327" s="241"/>
      <c r="J327" s="241"/>
      <c r="L327" s="242"/>
    </row>
    <row r="328" ht="14.25" customHeight="1">
      <c r="H328" s="241"/>
      <c r="I328" s="241"/>
      <c r="J328" s="241"/>
      <c r="L328" s="242"/>
    </row>
    <row r="329" ht="14.25" customHeight="1">
      <c r="H329" s="241"/>
      <c r="I329" s="241"/>
      <c r="J329" s="241"/>
      <c r="L329" s="242"/>
    </row>
    <row r="330" ht="14.25" customHeight="1">
      <c r="H330" s="241"/>
      <c r="I330" s="241"/>
      <c r="J330" s="241"/>
      <c r="L330" s="242"/>
    </row>
    <row r="331" ht="14.25" customHeight="1">
      <c r="H331" s="241"/>
      <c r="I331" s="241"/>
      <c r="J331" s="241"/>
      <c r="L331" s="242"/>
    </row>
    <row r="332" ht="14.25" customHeight="1">
      <c r="H332" s="241"/>
      <c r="I332" s="241"/>
      <c r="J332" s="241"/>
      <c r="L332" s="242"/>
    </row>
    <row r="333" ht="14.25" customHeight="1">
      <c r="H333" s="241"/>
      <c r="I333" s="241"/>
      <c r="J333" s="241"/>
      <c r="L333" s="242"/>
    </row>
    <row r="334" ht="14.25" customHeight="1">
      <c r="H334" s="241"/>
      <c r="I334" s="241"/>
      <c r="J334" s="241"/>
      <c r="L334" s="242"/>
    </row>
    <row r="335" ht="14.25" customHeight="1">
      <c r="H335" s="241"/>
      <c r="I335" s="241"/>
      <c r="J335" s="241"/>
      <c r="L335" s="242"/>
    </row>
    <row r="336" ht="14.25" customHeight="1">
      <c r="H336" s="241"/>
      <c r="I336" s="241"/>
      <c r="J336" s="241"/>
      <c r="L336" s="242"/>
    </row>
    <row r="337" ht="14.25" customHeight="1">
      <c r="H337" s="241"/>
      <c r="I337" s="241"/>
      <c r="J337" s="241"/>
      <c r="L337" s="242"/>
    </row>
    <row r="338" ht="14.25" customHeight="1">
      <c r="H338" s="241"/>
      <c r="I338" s="241"/>
      <c r="J338" s="241"/>
      <c r="L338" s="242"/>
    </row>
    <row r="339" ht="14.25" customHeight="1">
      <c r="H339" s="241"/>
      <c r="I339" s="241"/>
      <c r="J339" s="241"/>
      <c r="L339" s="242"/>
    </row>
    <row r="340" ht="14.25" customHeight="1">
      <c r="H340" s="241"/>
      <c r="I340" s="241"/>
      <c r="J340" s="241"/>
      <c r="L340" s="242"/>
    </row>
    <row r="341" ht="14.25" customHeight="1">
      <c r="H341" s="241"/>
      <c r="I341" s="241"/>
      <c r="J341" s="241"/>
      <c r="L341" s="242"/>
    </row>
    <row r="342" ht="14.25" customHeight="1">
      <c r="H342" s="241"/>
      <c r="I342" s="241"/>
      <c r="J342" s="241"/>
      <c r="L342" s="242"/>
    </row>
    <row r="343" ht="14.25" customHeight="1">
      <c r="H343" s="241"/>
      <c r="I343" s="241"/>
      <c r="J343" s="241"/>
      <c r="L343" s="242"/>
    </row>
    <row r="344" ht="14.25" customHeight="1">
      <c r="H344" s="241"/>
      <c r="I344" s="241"/>
      <c r="J344" s="241"/>
      <c r="L344" s="242"/>
    </row>
    <row r="345" ht="14.25" customHeight="1">
      <c r="H345" s="241"/>
      <c r="I345" s="241"/>
      <c r="J345" s="241"/>
      <c r="L345" s="242"/>
    </row>
    <row r="346" ht="14.25" customHeight="1">
      <c r="H346" s="241"/>
      <c r="I346" s="241"/>
      <c r="J346" s="241"/>
      <c r="L346" s="242"/>
    </row>
    <row r="347" ht="14.25" customHeight="1">
      <c r="H347" s="241"/>
      <c r="I347" s="241"/>
      <c r="J347" s="241"/>
      <c r="L347" s="242"/>
    </row>
    <row r="348" ht="14.25" customHeight="1">
      <c r="H348" s="241"/>
      <c r="I348" s="241"/>
      <c r="J348" s="241"/>
      <c r="L348" s="242"/>
    </row>
    <row r="349" ht="14.25" customHeight="1">
      <c r="H349" s="241"/>
      <c r="I349" s="241"/>
      <c r="J349" s="241"/>
      <c r="L349" s="242"/>
    </row>
    <row r="350" ht="14.25" customHeight="1">
      <c r="H350" s="241"/>
      <c r="I350" s="241"/>
      <c r="J350" s="241"/>
      <c r="L350" s="242"/>
    </row>
    <row r="351" ht="14.25" customHeight="1">
      <c r="H351" s="241"/>
      <c r="I351" s="241"/>
      <c r="J351" s="241"/>
      <c r="L351" s="242"/>
    </row>
    <row r="352" ht="14.25" customHeight="1">
      <c r="H352" s="241"/>
      <c r="I352" s="241"/>
      <c r="J352" s="241"/>
      <c r="L352" s="242"/>
    </row>
    <row r="353" ht="14.25" customHeight="1">
      <c r="H353" s="241"/>
      <c r="I353" s="241"/>
      <c r="J353" s="241"/>
      <c r="L353" s="242"/>
    </row>
    <row r="354" ht="14.25" customHeight="1">
      <c r="H354" s="241"/>
      <c r="I354" s="241"/>
      <c r="J354" s="241"/>
      <c r="L354" s="242"/>
    </row>
    <row r="355" ht="14.25" customHeight="1">
      <c r="H355" s="241"/>
      <c r="I355" s="241"/>
      <c r="J355" s="241"/>
      <c r="L355" s="242"/>
    </row>
    <row r="356" ht="14.25" customHeight="1">
      <c r="H356" s="241"/>
      <c r="I356" s="241"/>
      <c r="J356" s="241"/>
      <c r="L356" s="242"/>
    </row>
    <row r="357" ht="14.25" customHeight="1">
      <c r="H357" s="241"/>
      <c r="I357" s="241"/>
      <c r="J357" s="241"/>
      <c r="L357" s="242"/>
    </row>
    <row r="358" ht="14.25" customHeight="1">
      <c r="H358" s="241"/>
      <c r="I358" s="241"/>
      <c r="J358" s="241"/>
      <c r="L358" s="242"/>
    </row>
    <row r="359" ht="14.25" customHeight="1">
      <c r="H359" s="241"/>
      <c r="I359" s="241"/>
      <c r="J359" s="241"/>
      <c r="L359" s="242"/>
    </row>
    <row r="360" ht="14.25" customHeight="1">
      <c r="H360" s="241"/>
      <c r="I360" s="241"/>
      <c r="J360" s="241"/>
      <c r="L360" s="242"/>
    </row>
    <row r="361" ht="14.25" customHeight="1">
      <c r="H361" s="241"/>
      <c r="I361" s="241"/>
      <c r="J361" s="241"/>
      <c r="L361" s="242"/>
    </row>
    <row r="362" ht="14.25" customHeight="1">
      <c r="H362" s="241"/>
      <c r="I362" s="241"/>
      <c r="J362" s="241"/>
      <c r="L362" s="242"/>
    </row>
    <row r="363" ht="14.25" customHeight="1">
      <c r="H363" s="241"/>
      <c r="I363" s="241"/>
      <c r="J363" s="241"/>
      <c r="L363" s="242"/>
    </row>
    <row r="364" ht="14.25" customHeight="1">
      <c r="H364" s="241"/>
      <c r="I364" s="241"/>
      <c r="J364" s="241"/>
      <c r="L364" s="242"/>
    </row>
    <row r="365" ht="14.25" customHeight="1">
      <c r="H365" s="241"/>
      <c r="I365" s="241"/>
      <c r="J365" s="241"/>
      <c r="L365" s="242"/>
    </row>
    <row r="366" ht="14.25" customHeight="1">
      <c r="H366" s="241"/>
      <c r="I366" s="241"/>
      <c r="J366" s="241"/>
      <c r="L366" s="242"/>
    </row>
    <row r="367" ht="14.25" customHeight="1">
      <c r="H367" s="241"/>
      <c r="I367" s="241"/>
      <c r="J367" s="241"/>
      <c r="L367" s="242"/>
    </row>
    <row r="368" ht="14.25" customHeight="1">
      <c r="H368" s="241"/>
      <c r="I368" s="241"/>
      <c r="J368" s="241"/>
      <c r="L368" s="242"/>
    </row>
    <row r="369" ht="14.25" customHeight="1">
      <c r="H369" s="241"/>
      <c r="I369" s="241"/>
      <c r="J369" s="241"/>
      <c r="L369" s="242"/>
    </row>
    <row r="370" ht="14.25" customHeight="1">
      <c r="H370" s="241"/>
      <c r="I370" s="241"/>
      <c r="J370" s="241"/>
      <c r="L370" s="242"/>
    </row>
    <row r="371" ht="14.25" customHeight="1">
      <c r="H371" s="241"/>
      <c r="I371" s="241"/>
      <c r="J371" s="241"/>
      <c r="L371" s="242"/>
    </row>
    <row r="372" ht="14.25" customHeight="1">
      <c r="H372" s="241"/>
      <c r="I372" s="241"/>
      <c r="J372" s="241"/>
      <c r="L372" s="242"/>
    </row>
    <row r="373" ht="14.25" customHeight="1">
      <c r="H373" s="241"/>
      <c r="I373" s="241"/>
      <c r="J373" s="241"/>
      <c r="L373" s="242"/>
    </row>
    <row r="374" ht="14.25" customHeight="1">
      <c r="H374" s="241"/>
      <c r="I374" s="241"/>
      <c r="J374" s="241"/>
      <c r="L374" s="242"/>
    </row>
    <row r="375" ht="14.25" customHeight="1">
      <c r="H375" s="241"/>
      <c r="I375" s="241"/>
      <c r="J375" s="241"/>
      <c r="L375" s="242"/>
    </row>
    <row r="376" ht="14.25" customHeight="1">
      <c r="H376" s="241"/>
      <c r="I376" s="241"/>
      <c r="J376" s="241"/>
      <c r="L376" s="242"/>
    </row>
    <row r="377" ht="14.25" customHeight="1">
      <c r="H377" s="241"/>
      <c r="I377" s="241"/>
      <c r="J377" s="241"/>
      <c r="L377" s="242"/>
    </row>
    <row r="378" ht="14.25" customHeight="1">
      <c r="H378" s="241"/>
      <c r="I378" s="241"/>
      <c r="J378" s="241"/>
      <c r="L378" s="242"/>
    </row>
    <row r="379" ht="14.25" customHeight="1">
      <c r="H379" s="241"/>
      <c r="I379" s="241"/>
      <c r="J379" s="241"/>
      <c r="L379" s="242"/>
    </row>
    <row r="380" ht="14.25" customHeight="1">
      <c r="H380" s="241"/>
      <c r="I380" s="241"/>
      <c r="J380" s="241"/>
      <c r="L380" s="242"/>
    </row>
    <row r="381" ht="14.25" customHeight="1">
      <c r="H381" s="241"/>
      <c r="I381" s="241"/>
      <c r="J381" s="241"/>
      <c r="L381" s="242"/>
    </row>
    <row r="382" ht="14.25" customHeight="1">
      <c r="H382" s="241"/>
      <c r="I382" s="241"/>
      <c r="J382" s="241"/>
      <c r="L382" s="242"/>
    </row>
    <row r="383" ht="14.25" customHeight="1">
      <c r="H383" s="241"/>
      <c r="I383" s="241"/>
      <c r="J383" s="241"/>
      <c r="L383" s="242"/>
    </row>
    <row r="384" ht="14.25" customHeight="1">
      <c r="H384" s="241"/>
      <c r="I384" s="241"/>
      <c r="J384" s="241"/>
      <c r="L384" s="242"/>
    </row>
    <row r="385" ht="14.25" customHeight="1">
      <c r="H385" s="241"/>
      <c r="I385" s="241"/>
      <c r="J385" s="241"/>
      <c r="L385" s="242"/>
    </row>
    <row r="386" ht="14.25" customHeight="1">
      <c r="H386" s="241"/>
      <c r="I386" s="241"/>
      <c r="J386" s="241"/>
      <c r="L386" s="242"/>
    </row>
    <row r="387" ht="14.25" customHeight="1">
      <c r="H387" s="241"/>
      <c r="I387" s="241"/>
      <c r="J387" s="241"/>
      <c r="L387" s="242"/>
    </row>
    <row r="388" ht="14.25" customHeight="1">
      <c r="H388" s="241"/>
      <c r="I388" s="241"/>
      <c r="J388" s="241"/>
      <c r="L388" s="242"/>
    </row>
    <row r="389" ht="14.25" customHeight="1">
      <c r="H389" s="241"/>
      <c r="I389" s="241"/>
      <c r="J389" s="241"/>
      <c r="L389" s="242"/>
    </row>
    <row r="390" ht="14.25" customHeight="1">
      <c r="H390" s="241"/>
      <c r="I390" s="241"/>
      <c r="J390" s="241"/>
      <c r="L390" s="242"/>
    </row>
    <row r="391" ht="14.25" customHeight="1">
      <c r="H391" s="241"/>
      <c r="I391" s="241"/>
      <c r="J391" s="241"/>
      <c r="L391" s="242"/>
    </row>
    <row r="392" ht="14.25" customHeight="1">
      <c r="H392" s="241"/>
      <c r="I392" s="241"/>
      <c r="J392" s="241"/>
      <c r="L392" s="242"/>
    </row>
    <row r="393" ht="14.25" customHeight="1">
      <c r="H393" s="241"/>
      <c r="I393" s="241"/>
      <c r="J393" s="241"/>
      <c r="L393" s="242"/>
    </row>
    <row r="394" ht="14.25" customHeight="1">
      <c r="H394" s="241"/>
      <c r="I394" s="241"/>
      <c r="J394" s="241"/>
      <c r="L394" s="242"/>
    </row>
    <row r="395" ht="14.25" customHeight="1">
      <c r="H395" s="241"/>
      <c r="I395" s="241"/>
      <c r="J395" s="241"/>
      <c r="L395" s="242"/>
    </row>
    <row r="396" ht="14.25" customHeight="1">
      <c r="H396" s="241"/>
      <c r="I396" s="241"/>
      <c r="J396" s="241"/>
      <c r="L396" s="242"/>
    </row>
    <row r="397" ht="14.25" customHeight="1">
      <c r="H397" s="241"/>
      <c r="I397" s="241"/>
      <c r="J397" s="241"/>
      <c r="L397" s="242"/>
    </row>
    <row r="398" ht="14.25" customHeight="1">
      <c r="H398" s="241"/>
      <c r="I398" s="241"/>
      <c r="J398" s="241"/>
      <c r="L398" s="242"/>
    </row>
    <row r="399" ht="14.25" customHeight="1">
      <c r="H399" s="241"/>
      <c r="I399" s="241"/>
      <c r="J399" s="241"/>
      <c r="L399" s="242"/>
    </row>
    <row r="400" ht="14.25" customHeight="1">
      <c r="H400" s="241"/>
      <c r="I400" s="241"/>
      <c r="J400" s="241"/>
      <c r="L400" s="242"/>
    </row>
    <row r="401" ht="14.25" customHeight="1">
      <c r="H401" s="241"/>
      <c r="I401" s="241"/>
      <c r="J401" s="241"/>
      <c r="L401" s="242"/>
    </row>
    <row r="402" ht="14.25" customHeight="1">
      <c r="H402" s="241"/>
      <c r="I402" s="241"/>
      <c r="J402" s="241"/>
      <c r="L402" s="242"/>
    </row>
    <row r="403" ht="14.25" customHeight="1">
      <c r="H403" s="241"/>
      <c r="I403" s="241"/>
      <c r="J403" s="241"/>
      <c r="L403" s="242"/>
    </row>
    <row r="404" ht="14.25" customHeight="1">
      <c r="H404" s="241"/>
      <c r="I404" s="241"/>
      <c r="J404" s="241"/>
      <c r="L404" s="242"/>
    </row>
    <row r="405" ht="14.25" customHeight="1">
      <c r="H405" s="241"/>
      <c r="I405" s="241"/>
      <c r="J405" s="241"/>
      <c r="L405" s="242"/>
    </row>
    <row r="406" ht="14.25" customHeight="1">
      <c r="H406" s="241"/>
      <c r="I406" s="241"/>
      <c r="J406" s="241"/>
      <c r="L406" s="242"/>
    </row>
    <row r="407" ht="14.25" customHeight="1">
      <c r="H407" s="241"/>
      <c r="I407" s="241"/>
      <c r="J407" s="241"/>
      <c r="L407" s="242"/>
    </row>
    <row r="408" ht="14.25" customHeight="1">
      <c r="H408" s="241"/>
      <c r="I408" s="241"/>
      <c r="J408" s="241"/>
      <c r="L408" s="242"/>
    </row>
    <row r="409" ht="14.25" customHeight="1">
      <c r="H409" s="241"/>
      <c r="I409" s="241"/>
      <c r="J409" s="241"/>
      <c r="L409" s="242"/>
    </row>
    <row r="410" ht="14.25" customHeight="1">
      <c r="H410" s="241"/>
      <c r="I410" s="241"/>
      <c r="J410" s="241"/>
      <c r="L410" s="242"/>
    </row>
    <row r="411" ht="14.25" customHeight="1">
      <c r="H411" s="241"/>
      <c r="I411" s="241"/>
      <c r="J411" s="241"/>
      <c r="L411" s="242"/>
    </row>
    <row r="412" ht="14.25" customHeight="1">
      <c r="H412" s="241"/>
      <c r="I412" s="241"/>
      <c r="J412" s="241"/>
      <c r="L412" s="242"/>
    </row>
    <row r="413" ht="14.25" customHeight="1">
      <c r="H413" s="241"/>
      <c r="I413" s="241"/>
      <c r="J413" s="241"/>
      <c r="L413" s="242"/>
    </row>
    <row r="414" ht="14.25" customHeight="1">
      <c r="H414" s="241"/>
      <c r="I414" s="241"/>
      <c r="J414" s="241"/>
      <c r="L414" s="242"/>
    </row>
    <row r="415" ht="14.25" customHeight="1">
      <c r="H415" s="241"/>
      <c r="I415" s="241"/>
      <c r="J415" s="241"/>
      <c r="L415" s="242"/>
    </row>
    <row r="416" ht="14.25" customHeight="1">
      <c r="H416" s="241"/>
      <c r="I416" s="241"/>
      <c r="J416" s="241"/>
      <c r="L416" s="242"/>
    </row>
    <row r="417" ht="14.25" customHeight="1">
      <c r="H417" s="241"/>
      <c r="I417" s="241"/>
      <c r="J417" s="241"/>
      <c r="L417" s="242"/>
    </row>
    <row r="418" ht="14.25" customHeight="1">
      <c r="H418" s="241"/>
      <c r="I418" s="241"/>
      <c r="J418" s="241"/>
      <c r="L418" s="242"/>
    </row>
    <row r="419" ht="14.25" customHeight="1">
      <c r="H419" s="241"/>
      <c r="I419" s="241"/>
      <c r="J419" s="241"/>
      <c r="L419" s="242"/>
    </row>
    <row r="420" ht="14.25" customHeight="1">
      <c r="H420" s="241"/>
      <c r="I420" s="241"/>
      <c r="J420" s="241"/>
      <c r="L420" s="242"/>
    </row>
    <row r="421" ht="14.25" customHeight="1">
      <c r="H421" s="241"/>
      <c r="I421" s="241"/>
      <c r="J421" s="241"/>
      <c r="L421" s="242"/>
    </row>
    <row r="422" ht="14.25" customHeight="1">
      <c r="H422" s="241"/>
      <c r="I422" s="241"/>
      <c r="J422" s="241"/>
      <c r="L422" s="242"/>
    </row>
    <row r="423" ht="14.25" customHeight="1">
      <c r="H423" s="241"/>
      <c r="I423" s="241"/>
      <c r="J423" s="241"/>
      <c r="L423" s="242"/>
    </row>
    <row r="424" ht="14.25" customHeight="1">
      <c r="H424" s="241"/>
      <c r="I424" s="241"/>
      <c r="J424" s="241"/>
      <c r="L424" s="242"/>
    </row>
    <row r="425" ht="14.25" customHeight="1">
      <c r="H425" s="241"/>
      <c r="I425" s="241"/>
      <c r="J425" s="241"/>
      <c r="L425" s="242"/>
    </row>
    <row r="426" ht="14.25" customHeight="1">
      <c r="H426" s="241"/>
      <c r="I426" s="241"/>
      <c r="J426" s="241"/>
      <c r="L426" s="242"/>
    </row>
    <row r="427" ht="14.25" customHeight="1">
      <c r="H427" s="241"/>
      <c r="I427" s="241"/>
      <c r="J427" s="241"/>
      <c r="L427" s="242"/>
    </row>
    <row r="428" ht="14.25" customHeight="1">
      <c r="H428" s="241"/>
      <c r="I428" s="241"/>
      <c r="J428" s="241"/>
      <c r="L428" s="242"/>
    </row>
    <row r="429" ht="14.25" customHeight="1">
      <c r="H429" s="241"/>
      <c r="I429" s="241"/>
      <c r="J429" s="241"/>
      <c r="L429" s="242"/>
    </row>
    <row r="430" ht="14.25" customHeight="1">
      <c r="H430" s="241"/>
      <c r="I430" s="241"/>
      <c r="J430" s="241"/>
      <c r="L430" s="242"/>
    </row>
    <row r="431" ht="14.25" customHeight="1">
      <c r="H431" s="241"/>
      <c r="I431" s="241"/>
      <c r="J431" s="241"/>
      <c r="L431" s="242"/>
    </row>
    <row r="432" ht="14.25" customHeight="1">
      <c r="H432" s="241"/>
      <c r="I432" s="241"/>
      <c r="J432" s="241"/>
      <c r="L432" s="242"/>
    </row>
    <row r="433" ht="14.25" customHeight="1">
      <c r="H433" s="241"/>
      <c r="I433" s="241"/>
      <c r="J433" s="241"/>
      <c r="L433" s="242"/>
    </row>
    <row r="434" ht="14.25" customHeight="1">
      <c r="H434" s="241"/>
      <c r="I434" s="241"/>
      <c r="J434" s="241"/>
      <c r="L434" s="242"/>
    </row>
    <row r="435" ht="14.25" customHeight="1">
      <c r="H435" s="241"/>
      <c r="I435" s="241"/>
      <c r="J435" s="241"/>
      <c r="L435" s="242"/>
    </row>
    <row r="436" ht="14.25" customHeight="1">
      <c r="H436" s="241"/>
      <c r="I436" s="241"/>
      <c r="J436" s="241"/>
      <c r="L436" s="242"/>
    </row>
    <row r="437" ht="14.25" customHeight="1">
      <c r="H437" s="241"/>
      <c r="I437" s="241"/>
      <c r="J437" s="241"/>
      <c r="L437" s="242"/>
    </row>
    <row r="438" ht="14.25" customHeight="1">
      <c r="H438" s="241"/>
      <c r="I438" s="241"/>
      <c r="J438" s="241"/>
      <c r="L438" s="242"/>
    </row>
    <row r="439" ht="14.25" customHeight="1">
      <c r="H439" s="241"/>
      <c r="I439" s="241"/>
      <c r="J439" s="241"/>
      <c r="L439" s="242"/>
    </row>
    <row r="440" ht="14.25" customHeight="1">
      <c r="H440" s="241"/>
      <c r="I440" s="241"/>
      <c r="J440" s="241"/>
      <c r="L440" s="242"/>
    </row>
    <row r="441" ht="14.25" customHeight="1">
      <c r="H441" s="241"/>
      <c r="I441" s="241"/>
      <c r="J441" s="241"/>
      <c r="L441" s="242"/>
    </row>
    <row r="442" ht="14.25" customHeight="1">
      <c r="H442" s="241"/>
      <c r="I442" s="241"/>
      <c r="J442" s="241"/>
      <c r="L442" s="242"/>
    </row>
    <row r="443" ht="14.25" customHeight="1">
      <c r="H443" s="241"/>
      <c r="I443" s="241"/>
      <c r="J443" s="241"/>
      <c r="L443" s="242"/>
    </row>
    <row r="444" ht="14.25" customHeight="1">
      <c r="H444" s="241"/>
      <c r="I444" s="241"/>
      <c r="J444" s="241"/>
      <c r="L444" s="242"/>
    </row>
    <row r="445" ht="14.25" customHeight="1">
      <c r="H445" s="241"/>
      <c r="I445" s="241"/>
      <c r="J445" s="241"/>
      <c r="L445" s="242"/>
    </row>
    <row r="446" ht="14.25" customHeight="1">
      <c r="H446" s="241"/>
      <c r="I446" s="241"/>
      <c r="J446" s="241"/>
      <c r="L446" s="242"/>
    </row>
    <row r="447" ht="14.25" customHeight="1">
      <c r="H447" s="241"/>
      <c r="I447" s="241"/>
      <c r="J447" s="241"/>
      <c r="L447" s="242"/>
    </row>
    <row r="448" ht="14.25" customHeight="1">
      <c r="H448" s="241"/>
      <c r="I448" s="241"/>
      <c r="J448" s="241"/>
      <c r="L448" s="242"/>
    </row>
    <row r="449" ht="14.25" customHeight="1">
      <c r="H449" s="241"/>
      <c r="I449" s="241"/>
      <c r="J449" s="241"/>
      <c r="L449" s="242"/>
    </row>
    <row r="450" ht="14.25" customHeight="1">
      <c r="H450" s="241"/>
      <c r="I450" s="241"/>
      <c r="J450" s="241"/>
      <c r="L450" s="242"/>
    </row>
    <row r="451" ht="14.25" customHeight="1">
      <c r="H451" s="241"/>
      <c r="I451" s="241"/>
      <c r="J451" s="241"/>
      <c r="L451" s="242"/>
    </row>
    <row r="452" ht="14.25" customHeight="1">
      <c r="H452" s="241"/>
      <c r="I452" s="241"/>
      <c r="J452" s="241"/>
      <c r="L452" s="242"/>
    </row>
    <row r="453" ht="14.25" customHeight="1">
      <c r="H453" s="241"/>
      <c r="I453" s="241"/>
      <c r="J453" s="241"/>
      <c r="L453" s="242"/>
    </row>
    <row r="454" ht="14.25" customHeight="1">
      <c r="H454" s="241"/>
      <c r="I454" s="241"/>
      <c r="J454" s="241"/>
      <c r="L454" s="242"/>
    </row>
    <row r="455" ht="14.25" customHeight="1">
      <c r="H455" s="241"/>
      <c r="I455" s="241"/>
      <c r="J455" s="241"/>
      <c r="L455" s="242"/>
    </row>
    <row r="456" ht="14.25" customHeight="1">
      <c r="H456" s="241"/>
      <c r="I456" s="241"/>
      <c r="J456" s="241"/>
      <c r="L456" s="242"/>
    </row>
    <row r="457" ht="14.25" customHeight="1">
      <c r="H457" s="241"/>
      <c r="I457" s="241"/>
      <c r="J457" s="241"/>
      <c r="L457" s="242"/>
    </row>
    <row r="458" ht="14.25" customHeight="1">
      <c r="H458" s="241"/>
      <c r="I458" s="241"/>
      <c r="J458" s="241"/>
      <c r="L458" s="242"/>
    </row>
    <row r="459" ht="14.25" customHeight="1">
      <c r="H459" s="241"/>
      <c r="I459" s="241"/>
      <c r="J459" s="241"/>
      <c r="L459" s="242"/>
    </row>
    <row r="460" ht="14.25" customHeight="1">
      <c r="H460" s="241"/>
      <c r="I460" s="241"/>
      <c r="J460" s="241"/>
      <c r="L460" s="242"/>
    </row>
    <row r="461" ht="14.25" customHeight="1">
      <c r="H461" s="241"/>
      <c r="I461" s="241"/>
      <c r="J461" s="241"/>
      <c r="L461" s="242"/>
    </row>
    <row r="462" ht="14.25" customHeight="1">
      <c r="H462" s="241"/>
      <c r="I462" s="241"/>
      <c r="J462" s="241"/>
      <c r="L462" s="242"/>
    </row>
    <row r="463" ht="14.25" customHeight="1">
      <c r="H463" s="241"/>
      <c r="I463" s="241"/>
      <c r="J463" s="241"/>
      <c r="L463" s="242"/>
    </row>
    <row r="464" ht="14.25" customHeight="1">
      <c r="H464" s="241"/>
      <c r="I464" s="241"/>
      <c r="J464" s="241"/>
      <c r="L464" s="242"/>
    </row>
    <row r="465" ht="14.25" customHeight="1">
      <c r="H465" s="241"/>
      <c r="I465" s="241"/>
      <c r="J465" s="241"/>
      <c r="L465" s="242"/>
    </row>
    <row r="466" ht="14.25" customHeight="1">
      <c r="H466" s="241"/>
      <c r="I466" s="241"/>
      <c r="J466" s="241"/>
      <c r="L466" s="242"/>
    </row>
    <row r="467" ht="14.25" customHeight="1">
      <c r="H467" s="241"/>
      <c r="I467" s="241"/>
      <c r="J467" s="241"/>
      <c r="L467" s="242"/>
    </row>
    <row r="468" ht="14.25" customHeight="1">
      <c r="H468" s="241"/>
      <c r="I468" s="241"/>
      <c r="J468" s="241"/>
      <c r="L468" s="242"/>
    </row>
    <row r="469" ht="14.25" customHeight="1">
      <c r="H469" s="241"/>
      <c r="I469" s="241"/>
      <c r="J469" s="241"/>
      <c r="L469" s="242"/>
    </row>
    <row r="470" ht="14.25" customHeight="1">
      <c r="H470" s="241"/>
      <c r="I470" s="241"/>
      <c r="J470" s="241"/>
      <c r="L470" s="242"/>
    </row>
    <row r="471" ht="14.25" customHeight="1">
      <c r="H471" s="241"/>
      <c r="I471" s="241"/>
      <c r="J471" s="241"/>
      <c r="L471" s="242"/>
    </row>
    <row r="472" ht="14.25" customHeight="1">
      <c r="H472" s="241"/>
      <c r="I472" s="241"/>
      <c r="J472" s="241"/>
      <c r="L472" s="242"/>
    </row>
    <row r="473" ht="14.25" customHeight="1">
      <c r="H473" s="241"/>
      <c r="I473" s="241"/>
      <c r="J473" s="241"/>
      <c r="L473" s="242"/>
    </row>
    <row r="474" ht="14.25" customHeight="1">
      <c r="H474" s="241"/>
      <c r="I474" s="241"/>
      <c r="J474" s="241"/>
      <c r="L474" s="242"/>
    </row>
    <row r="475" ht="14.25" customHeight="1">
      <c r="H475" s="241"/>
      <c r="I475" s="241"/>
      <c r="J475" s="241"/>
      <c r="L475" s="242"/>
    </row>
    <row r="476" ht="14.25" customHeight="1">
      <c r="H476" s="241"/>
      <c r="I476" s="241"/>
      <c r="J476" s="241"/>
      <c r="L476" s="242"/>
    </row>
    <row r="477" ht="14.25" customHeight="1">
      <c r="H477" s="241"/>
      <c r="I477" s="241"/>
      <c r="J477" s="241"/>
      <c r="L477" s="242"/>
    </row>
    <row r="478" ht="14.25" customHeight="1">
      <c r="H478" s="241"/>
      <c r="I478" s="241"/>
      <c r="J478" s="241"/>
      <c r="L478" s="242"/>
    </row>
    <row r="479" ht="14.25" customHeight="1">
      <c r="H479" s="241"/>
      <c r="I479" s="241"/>
      <c r="J479" s="241"/>
      <c r="L479" s="242"/>
    </row>
    <row r="480" ht="14.25" customHeight="1">
      <c r="H480" s="241"/>
      <c r="I480" s="241"/>
      <c r="J480" s="241"/>
      <c r="L480" s="242"/>
    </row>
    <row r="481" ht="14.25" customHeight="1">
      <c r="H481" s="241"/>
      <c r="I481" s="241"/>
      <c r="J481" s="241"/>
      <c r="L481" s="242"/>
    </row>
    <row r="482" ht="14.25" customHeight="1">
      <c r="H482" s="241"/>
      <c r="I482" s="241"/>
      <c r="J482" s="241"/>
      <c r="L482" s="242"/>
    </row>
    <row r="483" ht="14.25" customHeight="1">
      <c r="H483" s="241"/>
      <c r="I483" s="241"/>
      <c r="J483" s="241"/>
      <c r="L483" s="242"/>
    </row>
    <row r="484" ht="14.25" customHeight="1">
      <c r="H484" s="241"/>
      <c r="I484" s="241"/>
      <c r="J484" s="241"/>
      <c r="L484" s="242"/>
    </row>
    <row r="485" ht="14.25" customHeight="1">
      <c r="H485" s="241"/>
      <c r="I485" s="241"/>
      <c r="J485" s="241"/>
      <c r="L485" s="242"/>
    </row>
    <row r="486" ht="14.25" customHeight="1">
      <c r="H486" s="241"/>
      <c r="I486" s="241"/>
      <c r="J486" s="241"/>
      <c r="L486" s="242"/>
    </row>
    <row r="487" ht="14.25" customHeight="1">
      <c r="H487" s="241"/>
      <c r="I487" s="241"/>
      <c r="J487" s="241"/>
      <c r="L487" s="242"/>
    </row>
    <row r="488" ht="14.25" customHeight="1">
      <c r="H488" s="241"/>
      <c r="I488" s="241"/>
      <c r="J488" s="241"/>
      <c r="L488" s="242"/>
    </row>
    <row r="489" ht="14.25" customHeight="1">
      <c r="H489" s="241"/>
      <c r="I489" s="241"/>
      <c r="J489" s="241"/>
      <c r="L489" s="242"/>
    </row>
    <row r="490" ht="14.25" customHeight="1">
      <c r="H490" s="241"/>
      <c r="I490" s="241"/>
      <c r="J490" s="241"/>
      <c r="L490" s="242"/>
    </row>
    <row r="491" ht="14.25" customHeight="1">
      <c r="H491" s="241"/>
      <c r="I491" s="241"/>
      <c r="J491" s="241"/>
      <c r="L491" s="242"/>
    </row>
    <row r="492" ht="14.25" customHeight="1">
      <c r="H492" s="241"/>
      <c r="I492" s="241"/>
      <c r="J492" s="241"/>
      <c r="L492" s="242"/>
    </row>
    <row r="493" ht="14.25" customHeight="1">
      <c r="H493" s="241"/>
      <c r="I493" s="241"/>
      <c r="J493" s="241"/>
      <c r="L493" s="242"/>
    </row>
    <row r="494" ht="14.25" customHeight="1">
      <c r="H494" s="241"/>
      <c r="I494" s="241"/>
      <c r="J494" s="241"/>
      <c r="L494" s="242"/>
    </row>
    <row r="495" ht="14.25" customHeight="1">
      <c r="H495" s="241"/>
      <c r="I495" s="241"/>
      <c r="J495" s="241"/>
      <c r="L495" s="242"/>
    </row>
    <row r="496" ht="14.25" customHeight="1">
      <c r="H496" s="241"/>
      <c r="I496" s="241"/>
      <c r="J496" s="241"/>
      <c r="L496" s="242"/>
    </row>
    <row r="497" ht="14.25" customHeight="1">
      <c r="H497" s="241"/>
      <c r="I497" s="241"/>
      <c r="J497" s="241"/>
      <c r="L497" s="242"/>
    </row>
    <row r="498" ht="14.25" customHeight="1">
      <c r="H498" s="241"/>
      <c r="I498" s="241"/>
      <c r="J498" s="241"/>
      <c r="L498" s="242"/>
    </row>
    <row r="499" ht="14.25" customHeight="1">
      <c r="H499" s="241"/>
      <c r="I499" s="241"/>
      <c r="J499" s="241"/>
      <c r="L499" s="242"/>
    </row>
    <row r="500" ht="14.25" customHeight="1">
      <c r="H500" s="241"/>
      <c r="I500" s="241"/>
      <c r="J500" s="241"/>
      <c r="L500" s="242"/>
    </row>
    <row r="501" ht="14.25" customHeight="1">
      <c r="H501" s="241"/>
      <c r="I501" s="241"/>
      <c r="J501" s="241"/>
      <c r="L501" s="242"/>
    </row>
    <row r="502" ht="14.25" customHeight="1">
      <c r="H502" s="241"/>
      <c r="I502" s="241"/>
      <c r="J502" s="241"/>
      <c r="L502" s="242"/>
    </row>
    <row r="503" ht="14.25" customHeight="1">
      <c r="H503" s="241"/>
      <c r="I503" s="241"/>
      <c r="J503" s="241"/>
      <c r="L503" s="242"/>
    </row>
    <row r="504" ht="14.25" customHeight="1">
      <c r="H504" s="241"/>
      <c r="I504" s="241"/>
      <c r="J504" s="241"/>
      <c r="L504" s="242"/>
    </row>
    <row r="505" ht="14.25" customHeight="1">
      <c r="H505" s="241"/>
      <c r="I505" s="241"/>
      <c r="J505" s="241"/>
      <c r="L505" s="242"/>
    </row>
    <row r="506" ht="14.25" customHeight="1">
      <c r="H506" s="241"/>
      <c r="I506" s="241"/>
      <c r="J506" s="241"/>
      <c r="L506" s="242"/>
    </row>
    <row r="507" ht="14.25" customHeight="1">
      <c r="H507" s="241"/>
      <c r="I507" s="241"/>
      <c r="J507" s="241"/>
      <c r="L507" s="242"/>
    </row>
    <row r="508" ht="14.25" customHeight="1">
      <c r="H508" s="241"/>
      <c r="I508" s="241"/>
      <c r="J508" s="241"/>
      <c r="L508" s="242"/>
    </row>
    <row r="509" ht="14.25" customHeight="1">
      <c r="H509" s="241"/>
      <c r="I509" s="241"/>
      <c r="J509" s="241"/>
      <c r="L509" s="242"/>
    </row>
    <row r="510" ht="14.25" customHeight="1">
      <c r="H510" s="241"/>
      <c r="I510" s="241"/>
      <c r="J510" s="241"/>
      <c r="L510" s="242"/>
    </row>
    <row r="511" ht="14.25" customHeight="1">
      <c r="H511" s="241"/>
      <c r="I511" s="241"/>
      <c r="J511" s="241"/>
      <c r="L511" s="242"/>
    </row>
    <row r="512" ht="14.25" customHeight="1">
      <c r="H512" s="241"/>
      <c r="I512" s="241"/>
      <c r="J512" s="241"/>
      <c r="L512" s="242"/>
    </row>
    <row r="513" ht="14.25" customHeight="1">
      <c r="H513" s="241"/>
      <c r="I513" s="241"/>
      <c r="J513" s="241"/>
      <c r="L513" s="242"/>
    </row>
    <row r="514" ht="14.25" customHeight="1">
      <c r="H514" s="241"/>
      <c r="I514" s="241"/>
      <c r="J514" s="241"/>
      <c r="L514" s="242"/>
    </row>
    <row r="515" ht="14.25" customHeight="1">
      <c r="H515" s="241"/>
      <c r="I515" s="241"/>
      <c r="J515" s="241"/>
      <c r="L515" s="242"/>
    </row>
    <row r="516" ht="14.25" customHeight="1">
      <c r="H516" s="241"/>
      <c r="I516" s="241"/>
      <c r="J516" s="241"/>
      <c r="L516" s="242"/>
    </row>
    <row r="517" ht="14.25" customHeight="1">
      <c r="H517" s="241"/>
      <c r="I517" s="241"/>
      <c r="J517" s="241"/>
      <c r="L517" s="242"/>
    </row>
    <row r="518" ht="14.25" customHeight="1">
      <c r="H518" s="241"/>
      <c r="I518" s="241"/>
      <c r="J518" s="241"/>
      <c r="L518" s="242"/>
    </row>
    <row r="519" ht="14.25" customHeight="1">
      <c r="H519" s="241"/>
      <c r="I519" s="241"/>
      <c r="J519" s="241"/>
      <c r="L519" s="242"/>
    </row>
    <row r="520" ht="14.25" customHeight="1">
      <c r="H520" s="241"/>
      <c r="I520" s="241"/>
      <c r="J520" s="241"/>
      <c r="L520" s="242"/>
    </row>
    <row r="521" ht="14.25" customHeight="1">
      <c r="H521" s="241"/>
      <c r="I521" s="241"/>
      <c r="J521" s="241"/>
      <c r="L521" s="242"/>
    </row>
    <row r="522" ht="14.25" customHeight="1">
      <c r="H522" s="241"/>
      <c r="I522" s="241"/>
      <c r="J522" s="241"/>
      <c r="L522" s="242"/>
    </row>
    <row r="523" ht="14.25" customHeight="1">
      <c r="H523" s="241"/>
      <c r="I523" s="241"/>
      <c r="J523" s="241"/>
      <c r="L523" s="242"/>
    </row>
    <row r="524" ht="14.25" customHeight="1">
      <c r="H524" s="241"/>
      <c r="I524" s="241"/>
      <c r="J524" s="241"/>
      <c r="L524" s="242"/>
    </row>
    <row r="525" ht="14.25" customHeight="1">
      <c r="H525" s="241"/>
      <c r="I525" s="241"/>
      <c r="J525" s="241"/>
      <c r="L525" s="242"/>
    </row>
    <row r="526" ht="14.25" customHeight="1">
      <c r="H526" s="241"/>
      <c r="I526" s="241"/>
      <c r="J526" s="241"/>
      <c r="L526" s="242"/>
    </row>
    <row r="527" ht="14.25" customHeight="1">
      <c r="H527" s="241"/>
      <c r="I527" s="241"/>
      <c r="J527" s="241"/>
      <c r="L527" s="242"/>
    </row>
    <row r="528" ht="14.25" customHeight="1">
      <c r="H528" s="241"/>
      <c r="I528" s="241"/>
      <c r="J528" s="241"/>
      <c r="L528" s="242"/>
    </row>
    <row r="529" ht="14.25" customHeight="1">
      <c r="H529" s="241"/>
      <c r="I529" s="241"/>
      <c r="J529" s="241"/>
      <c r="L529" s="242"/>
    </row>
    <row r="530" ht="14.25" customHeight="1">
      <c r="H530" s="241"/>
      <c r="I530" s="241"/>
      <c r="J530" s="241"/>
      <c r="L530" s="242"/>
    </row>
    <row r="531" ht="14.25" customHeight="1">
      <c r="H531" s="241"/>
      <c r="I531" s="241"/>
      <c r="J531" s="241"/>
      <c r="L531" s="242"/>
    </row>
    <row r="532" ht="14.25" customHeight="1">
      <c r="H532" s="241"/>
      <c r="I532" s="241"/>
      <c r="J532" s="241"/>
      <c r="L532" s="242"/>
    </row>
    <row r="533" ht="14.25" customHeight="1">
      <c r="H533" s="241"/>
      <c r="I533" s="241"/>
      <c r="J533" s="241"/>
      <c r="L533" s="242"/>
    </row>
    <row r="534" ht="14.25" customHeight="1">
      <c r="H534" s="241"/>
      <c r="I534" s="241"/>
      <c r="J534" s="241"/>
      <c r="L534" s="242"/>
    </row>
    <row r="535" ht="14.25" customHeight="1">
      <c r="H535" s="241"/>
      <c r="I535" s="241"/>
      <c r="J535" s="241"/>
      <c r="L535" s="242"/>
    </row>
    <row r="536" ht="14.25" customHeight="1">
      <c r="H536" s="241"/>
      <c r="I536" s="241"/>
      <c r="J536" s="241"/>
      <c r="L536" s="242"/>
    </row>
    <row r="537" ht="14.25" customHeight="1">
      <c r="H537" s="241"/>
      <c r="I537" s="241"/>
      <c r="J537" s="241"/>
      <c r="L537" s="242"/>
    </row>
    <row r="538" ht="14.25" customHeight="1">
      <c r="H538" s="241"/>
      <c r="I538" s="241"/>
      <c r="J538" s="241"/>
      <c r="L538" s="242"/>
    </row>
    <row r="539" ht="14.25" customHeight="1">
      <c r="H539" s="241"/>
      <c r="I539" s="241"/>
      <c r="J539" s="241"/>
      <c r="L539" s="242"/>
    </row>
    <row r="540" ht="14.25" customHeight="1">
      <c r="H540" s="241"/>
      <c r="I540" s="241"/>
      <c r="J540" s="241"/>
      <c r="L540" s="242"/>
    </row>
    <row r="541" ht="14.25" customHeight="1">
      <c r="H541" s="241"/>
      <c r="I541" s="241"/>
      <c r="J541" s="241"/>
      <c r="L541" s="242"/>
    </row>
    <row r="542" ht="14.25" customHeight="1">
      <c r="H542" s="241"/>
      <c r="I542" s="241"/>
      <c r="J542" s="241"/>
      <c r="L542" s="242"/>
    </row>
    <row r="543" ht="14.25" customHeight="1">
      <c r="H543" s="241"/>
      <c r="I543" s="241"/>
      <c r="J543" s="241"/>
      <c r="L543" s="242"/>
    </row>
    <row r="544" ht="14.25" customHeight="1">
      <c r="H544" s="241"/>
      <c r="I544" s="241"/>
      <c r="J544" s="241"/>
      <c r="L544" s="242"/>
    </row>
    <row r="545" ht="14.25" customHeight="1">
      <c r="H545" s="241"/>
      <c r="I545" s="241"/>
      <c r="J545" s="241"/>
      <c r="L545" s="242"/>
    </row>
    <row r="546" ht="14.25" customHeight="1">
      <c r="H546" s="241"/>
      <c r="I546" s="241"/>
      <c r="J546" s="241"/>
      <c r="L546" s="242"/>
    </row>
    <row r="547" ht="14.25" customHeight="1">
      <c r="H547" s="241"/>
      <c r="I547" s="241"/>
      <c r="J547" s="241"/>
      <c r="L547" s="242"/>
    </row>
    <row r="548" ht="14.25" customHeight="1">
      <c r="H548" s="241"/>
      <c r="I548" s="241"/>
      <c r="J548" s="241"/>
      <c r="L548" s="242"/>
    </row>
    <row r="549" ht="14.25" customHeight="1">
      <c r="H549" s="241"/>
      <c r="I549" s="241"/>
      <c r="J549" s="241"/>
      <c r="L549" s="242"/>
    </row>
    <row r="550" ht="14.25" customHeight="1">
      <c r="H550" s="241"/>
      <c r="I550" s="241"/>
      <c r="J550" s="241"/>
      <c r="L550" s="242"/>
    </row>
    <row r="551" ht="14.25" customHeight="1">
      <c r="H551" s="241"/>
      <c r="I551" s="241"/>
      <c r="J551" s="241"/>
      <c r="L551" s="242"/>
    </row>
    <row r="552" ht="14.25" customHeight="1">
      <c r="H552" s="241"/>
      <c r="I552" s="241"/>
      <c r="J552" s="241"/>
      <c r="L552" s="242"/>
    </row>
    <row r="553" ht="14.25" customHeight="1">
      <c r="H553" s="241"/>
      <c r="I553" s="241"/>
      <c r="J553" s="241"/>
      <c r="L553" s="242"/>
    </row>
    <row r="554" ht="14.25" customHeight="1">
      <c r="H554" s="241"/>
      <c r="I554" s="241"/>
      <c r="J554" s="241"/>
      <c r="L554" s="242"/>
    </row>
    <row r="555" ht="14.25" customHeight="1">
      <c r="H555" s="241"/>
      <c r="I555" s="241"/>
      <c r="J555" s="241"/>
      <c r="L555" s="242"/>
    </row>
    <row r="556" ht="14.25" customHeight="1">
      <c r="H556" s="241"/>
      <c r="I556" s="241"/>
      <c r="J556" s="241"/>
      <c r="L556" s="242"/>
    </row>
    <row r="557" ht="14.25" customHeight="1">
      <c r="H557" s="241"/>
      <c r="I557" s="241"/>
      <c r="J557" s="241"/>
      <c r="L557" s="242"/>
    </row>
    <row r="558" ht="14.25" customHeight="1">
      <c r="H558" s="241"/>
      <c r="I558" s="241"/>
      <c r="J558" s="241"/>
      <c r="L558" s="242"/>
    </row>
    <row r="559" ht="14.25" customHeight="1">
      <c r="H559" s="241"/>
      <c r="I559" s="241"/>
      <c r="J559" s="241"/>
      <c r="L559" s="242"/>
    </row>
    <row r="560" ht="14.25" customHeight="1">
      <c r="H560" s="241"/>
      <c r="I560" s="241"/>
      <c r="J560" s="241"/>
      <c r="L560" s="242"/>
    </row>
    <row r="561" ht="14.25" customHeight="1">
      <c r="H561" s="241"/>
      <c r="I561" s="241"/>
      <c r="J561" s="241"/>
      <c r="L561" s="242"/>
    </row>
    <row r="562" ht="14.25" customHeight="1">
      <c r="H562" s="241"/>
      <c r="I562" s="241"/>
      <c r="J562" s="241"/>
      <c r="L562" s="242"/>
    </row>
    <row r="563" ht="14.25" customHeight="1">
      <c r="H563" s="241"/>
      <c r="I563" s="241"/>
      <c r="J563" s="241"/>
      <c r="L563" s="242"/>
    </row>
    <row r="564" ht="14.25" customHeight="1">
      <c r="H564" s="241"/>
      <c r="I564" s="241"/>
      <c r="J564" s="241"/>
      <c r="L564" s="242"/>
    </row>
    <row r="565" ht="14.25" customHeight="1">
      <c r="H565" s="241"/>
      <c r="I565" s="241"/>
      <c r="J565" s="241"/>
      <c r="L565" s="242"/>
    </row>
    <row r="566" ht="14.25" customHeight="1">
      <c r="H566" s="241"/>
      <c r="I566" s="241"/>
      <c r="J566" s="241"/>
      <c r="L566" s="242"/>
    </row>
    <row r="567" ht="14.25" customHeight="1">
      <c r="H567" s="241"/>
      <c r="I567" s="241"/>
      <c r="J567" s="241"/>
      <c r="L567" s="242"/>
    </row>
    <row r="568" ht="14.25" customHeight="1">
      <c r="H568" s="241"/>
      <c r="I568" s="241"/>
      <c r="J568" s="241"/>
      <c r="L568" s="242"/>
    </row>
    <row r="569" ht="14.25" customHeight="1">
      <c r="H569" s="241"/>
      <c r="I569" s="241"/>
      <c r="J569" s="241"/>
      <c r="L569" s="242"/>
    </row>
    <row r="570" ht="14.25" customHeight="1">
      <c r="H570" s="241"/>
      <c r="I570" s="241"/>
      <c r="J570" s="241"/>
      <c r="L570" s="242"/>
    </row>
    <row r="571" ht="14.25" customHeight="1">
      <c r="H571" s="241"/>
      <c r="I571" s="241"/>
      <c r="J571" s="241"/>
      <c r="L571" s="242"/>
    </row>
    <row r="572" ht="14.25" customHeight="1">
      <c r="H572" s="241"/>
      <c r="I572" s="241"/>
      <c r="J572" s="241"/>
      <c r="L572" s="242"/>
    </row>
    <row r="573" ht="14.25" customHeight="1">
      <c r="H573" s="241"/>
      <c r="I573" s="241"/>
      <c r="J573" s="241"/>
      <c r="L573" s="242"/>
    </row>
    <row r="574" ht="14.25" customHeight="1">
      <c r="H574" s="241"/>
      <c r="I574" s="241"/>
      <c r="J574" s="241"/>
      <c r="L574" s="242"/>
    </row>
    <row r="575" ht="14.25" customHeight="1">
      <c r="H575" s="241"/>
      <c r="I575" s="241"/>
      <c r="J575" s="241"/>
      <c r="L575" s="242"/>
    </row>
    <row r="576" ht="14.25" customHeight="1">
      <c r="H576" s="241"/>
      <c r="I576" s="241"/>
      <c r="J576" s="241"/>
      <c r="L576" s="242"/>
    </row>
    <row r="577" ht="14.25" customHeight="1">
      <c r="H577" s="241"/>
      <c r="I577" s="241"/>
      <c r="J577" s="241"/>
      <c r="L577" s="242"/>
    </row>
    <row r="578" ht="14.25" customHeight="1">
      <c r="H578" s="241"/>
      <c r="I578" s="241"/>
      <c r="J578" s="241"/>
      <c r="L578" s="242"/>
    </row>
    <row r="579" ht="14.25" customHeight="1">
      <c r="H579" s="241"/>
      <c r="I579" s="241"/>
      <c r="J579" s="241"/>
      <c r="L579" s="242"/>
    </row>
    <row r="580" ht="14.25" customHeight="1">
      <c r="H580" s="241"/>
      <c r="I580" s="241"/>
      <c r="J580" s="241"/>
      <c r="L580" s="242"/>
    </row>
    <row r="581" ht="14.25" customHeight="1">
      <c r="H581" s="241"/>
      <c r="I581" s="241"/>
      <c r="J581" s="241"/>
      <c r="L581" s="242"/>
    </row>
    <row r="582" ht="14.25" customHeight="1">
      <c r="H582" s="241"/>
      <c r="I582" s="241"/>
      <c r="J582" s="241"/>
      <c r="L582" s="242"/>
    </row>
    <row r="583" ht="14.25" customHeight="1">
      <c r="H583" s="241"/>
      <c r="I583" s="241"/>
      <c r="J583" s="241"/>
      <c r="L583" s="242"/>
    </row>
    <row r="584" ht="14.25" customHeight="1">
      <c r="H584" s="241"/>
      <c r="I584" s="241"/>
      <c r="J584" s="241"/>
      <c r="L584" s="242"/>
    </row>
    <row r="585" ht="14.25" customHeight="1">
      <c r="H585" s="241"/>
      <c r="I585" s="241"/>
      <c r="J585" s="241"/>
      <c r="L585" s="242"/>
    </row>
    <row r="586" ht="14.25" customHeight="1">
      <c r="H586" s="241"/>
      <c r="I586" s="241"/>
      <c r="J586" s="241"/>
      <c r="L586" s="242"/>
    </row>
    <row r="587" ht="14.25" customHeight="1">
      <c r="H587" s="241"/>
      <c r="I587" s="241"/>
      <c r="J587" s="241"/>
      <c r="L587" s="242"/>
    </row>
    <row r="588" ht="14.25" customHeight="1">
      <c r="H588" s="241"/>
      <c r="I588" s="241"/>
      <c r="J588" s="241"/>
      <c r="L588" s="242"/>
    </row>
    <row r="589" ht="14.25" customHeight="1">
      <c r="H589" s="241"/>
      <c r="I589" s="241"/>
      <c r="J589" s="241"/>
      <c r="L589" s="242"/>
    </row>
    <row r="590" ht="14.25" customHeight="1">
      <c r="H590" s="241"/>
      <c r="I590" s="241"/>
      <c r="J590" s="241"/>
      <c r="L590" s="242"/>
    </row>
    <row r="591" ht="14.25" customHeight="1">
      <c r="H591" s="241"/>
      <c r="I591" s="241"/>
      <c r="J591" s="241"/>
      <c r="L591" s="242"/>
    </row>
    <row r="592" ht="14.25" customHeight="1">
      <c r="H592" s="241"/>
      <c r="I592" s="241"/>
      <c r="J592" s="241"/>
      <c r="L592" s="242"/>
    </row>
    <row r="593" ht="14.25" customHeight="1">
      <c r="H593" s="241"/>
      <c r="I593" s="241"/>
      <c r="J593" s="241"/>
      <c r="L593" s="242"/>
    </row>
    <row r="594" ht="14.25" customHeight="1">
      <c r="H594" s="241"/>
      <c r="I594" s="241"/>
      <c r="J594" s="241"/>
      <c r="L594" s="242"/>
    </row>
    <row r="595" ht="14.25" customHeight="1">
      <c r="H595" s="241"/>
      <c r="I595" s="241"/>
      <c r="J595" s="241"/>
      <c r="L595" s="242"/>
    </row>
    <row r="596" ht="14.25" customHeight="1">
      <c r="H596" s="241"/>
      <c r="I596" s="241"/>
      <c r="J596" s="241"/>
      <c r="L596" s="242"/>
    </row>
    <row r="597" ht="14.25" customHeight="1">
      <c r="H597" s="241"/>
      <c r="I597" s="241"/>
      <c r="J597" s="241"/>
      <c r="L597" s="242"/>
    </row>
    <row r="598" ht="14.25" customHeight="1">
      <c r="H598" s="241"/>
      <c r="I598" s="241"/>
      <c r="J598" s="241"/>
      <c r="L598" s="242"/>
    </row>
    <row r="599" ht="14.25" customHeight="1">
      <c r="H599" s="241"/>
      <c r="I599" s="241"/>
      <c r="J599" s="241"/>
      <c r="L599" s="242"/>
    </row>
    <row r="600" ht="14.25" customHeight="1">
      <c r="H600" s="241"/>
      <c r="I600" s="241"/>
      <c r="J600" s="241"/>
      <c r="L600" s="242"/>
    </row>
    <row r="601" ht="14.25" customHeight="1">
      <c r="H601" s="241"/>
      <c r="I601" s="241"/>
      <c r="J601" s="241"/>
      <c r="L601" s="242"/>
    </row>
    <row r="602" ht="14.25" customHeight="1">
      <c r="H602" s="241"/>
      <c r="I602" s="241"/>
      <c r="J602" s="241"/>
      <c r="L602" s="242"/>
    </row>
    <row r="603" ht="14.25" customHeight="1">
      <c r="H603" s="241"/>
      <c r="I603" s="241"/>
      <c r="J603" s="241"/>
      <c r="L603" s="242"/>
    </row>
    <row r="604" ht="14.25" customHeight="1">
      <c r="H604" s="241"/>
      <c r="I604" s="241"/>
      <c r="J604" s="241"/>
      <c r="L604" s="242"/>
    </row>
    <row r="605" ht="14.25" customHeight="1">
      <c r="H605" s="241"/>
      <c r="I605" s="241"/>
      <c r="J605" s="241"/>
      <c r="L605" s="242"/>
    </row>
    <row r="606" ht="14.25" customHeight="1">
      <c r="H606" s="241"/>
      <c r="I606" s="241"/>
      <c r="J606" s="241"/>
      <c r="L606" s="242"/>
    </row>
    <row r="607" ht="14.25" customHeight="1">
      <c r="H607" s="241"/>
      <c r="I607" s="241"/>
      <c r="J607" s="241"/>
      <c r="L607" s="242"/>
    </row>
    <row r="608" ht="14.25" customHeight="1">
      <c r="H608" s="241"/>
      <c r="I608" s="241"/>
      <c r="J608" s="241"/>
      <c r="L608" s="242"/>
    </row>
    <row r="609" ht="14.25" customHeight="1">
      <c r="H609" s="241"/>
      <c r="I609" s="241"/>
      <c r="J609" s="241"/>
      <c r="L609" s="242"/>
    </row>
    <row r="610" ht="14.25" customHeight="1">
      <c r="H610" s="241"/>
      <c r="I610" s="241"/>
      <c r="J610" s="241"/>
      <c r="L610" s="242"/>
    </row>
    <row r="611" ht="14.25" customHeight="1">
      <c r="H611" s="241"/>
      <c r="I611" s="241"/>
      <c r="J611" s="241"/>
      <c r="L611" s="242"/>
    </row>
    <row r="612" ht="14.25" customHeight="1">
      <c r="H612" s="241"/>
      <c r="I612" s="241"/>
      <c r="J612" s="241"/>
      <c r="L612" s="242"/>
    </row>
    <row r="613" ht="14.25" customHeight="1">
      <c r="H613" s="241"/>
      <c r="I613" s="241"/>
      <c r="J613" s="241"/>
      <c r="L613" s="242"/>
    </row>
    <row r="614" ht="14.25" customHeight="1">
      <c r="H614" s="241"/>
      <c r="I614" s="241"/>
      <c r="J614" s="241"/>
      <c r="L614" s="242"/>
    </row>
    <row r="615" ht="14.25" customHeight="1">
      <c r="H615" s="241"/>
      <c r="I615" s="241"/>
      <c r="J615" s="241"/>
      <c r="L615" s="242"/>
    </row>
    <row r="616" ht="14.25" customHeight="1">
      <c r="H616" s="241"/>
      <c r="I616" s="241"/>
      <c r="J616" s="241"/>
      <c r="L616" s="242"/>
    </row>
    <row r="617" ht="14.25" customHeight="1">
      <c r="H617" s="241"/>
      <c r="I617" s="241"/>
      <c r="J617" s="241"/>
      <c r="L617" s="242"/>
    </row>
    <row r="618" ht="14.25" customHeight="1">
      <c r="H618" s="241"/>
      <c r="I618" s="241"/>
      <c r="J618" s="241"/>
      <c r="L618" s="242"/>
    </row>
    <row r="619" ht="14.25" customHeight="1">
      <c r="H619" s="241"/>
      <c r="I619" s="241"/>
      <c r="J619" s="241"/>
      <c r="L619" s="242"/>
    </row>
    <row r="620" ht="14.25" customHeight="1">
      <c r="H620" s="241"/>
      <c r="I620" s="241"/>
      <c r="J620" s="241"/>
      <c r="L620" s="242"/>
    </row>
    <row r="621" ht="14.25" customHeight="1">
      <c r="H621" s="241"/>
      <c r="I621" s="241"/>
      <c r="J621" s="241"/>
      <c r="L621" s="242"/>
    </row>
    <row r="622" ht="14.25" customHeight="1">
      <c r="H622" s="241"/>
      <c r="I622" s="241"/>
      <c r="J622" s="241"/>
      <c r="L622" s="242"/>
    </row>
    <row r="623" ht="14.25" customHeight="1">
      <c r="H623" s="241"/>
      <c r="I623" s="241"/>
      <c r="J623" s="241"/>
      <c r="L623" s="242"/>
    </row>
    <row r="624" ht="14.25" customHeight="1">
      <c r="H624" s="241"/>
      <c r="I624" s="241"/>
      <c r="J624" s="241"/>
      <c r="L624" s="242"/>
    </row>
    <row r="625" ht="14.25" customHeight="1">
      <c r="H625" s="241"/>
      <c r="I625" s="241"/>
      <c r="J625" s="241"/>
      <c r="L625" s="242"/>
    </row>
    <row r="626" ht="14.25" customHeight="1">
      <c r="H626" s="241"/>
      <c r="I626" s="241"/>
      <c r="J626" s="241"/>
      <c r="L626" s="242"/>
    </row>
    <row r="627" ht="14.25" customHeight="1">
      <c r="H627" s="241"/>
      <c r="I627" s="241"/>
      <c r="J627" s="241"/>
      <c r="L627" s="242"/>
    </row>
    <row r="628" ht="14.25" customHeight="1">
      <c r="H628" s="241"/>
      <c r="I628" s="241"/>
      <c r="J628" s="241"/>
      <c r="L628" s="242"/>
    </row>
    <row r="629" ht="14.25" customHeight="1">
      <c r="H629" s="241"/>
      <c r="I629" s="241"/>
      <c r="J629" s="241"/>
      <c r="L629" s="242"/>
    </row>
    <row r="630" ht="14.25" customHeight="1">
      <c r="H630" s="241"/>
      <c r="I630" s="241"/>
      <c r="J630" s="241"/>
      <c r="L630" s="242"/>
    </row>
    <row r="631" ht="14.25" customHeight="1">
      <c r="H631" s="241"/>
      <c r="I631" s="241"/>
      <c r="J631" s="241"/>
      <c r="L631" s="242"/>
    </row>
    <row r="632" ht="14.25" customHeight="1">
      <c r="H632" s="241"/>
      <c r="I632" s="241"/>
      <c r="J632" s="241"/>
      <c r="L632" s="242"/>
    </row>
    <row r="633" ht="14.25" customHeight="1">
      <c r="H633" s="241"/>
      <c r="I633" s="241"/>
      <c r="J633" s="241"/>
      <c r="L633" s="242"/>
    </row>
    <row r="634" ht="14.25" customHeight="1">
      <c r="H634" s="241"/>
      <c r="I634" s="241"/>
      <c r="J634" s="241"/>
      <c r="L634" s="242"/>
    </row>
    <row r="635" ht="14.25" customHeight="1">
      <c r="H635" s="241"/>
      <c r="I635" s="241"/>
      <c r="J635" s="241"/>
      <c r="L635" s="242"/>
    </row>
    <row r="636" ht="14.25" customHeight="1">
      <c r="H636" s="241"/>
      <c r="I636" s="241"/>
      <c r="J636" s="241"/>
      <c r="L636" s="242"/>
    </row>
    <row r="637" ht="14.25" customHeight="1">
      <c r="H637" s="241"/>
      <c r="I637" s="241"/>
      <c r="J637" s="241"/>
      <c r="L637" s="242"/>
    </row>
    <row r="638" ht="14.25" customHeight="1">
      <c r="H638" s="241"/>
      <c r="I638" s="241"/>
      <c r="J638" s="241"/>
      <c r="L638" s="242"/>
    </row>
    <row r="639" ht="14.25" customHeight="1">
      <c r="H639" s="241"/>
      <c r="I639" s="241"/>
      <c r="J639" s="241"/>
      <c r="L639" s="242"/>
    </row>
    <row r="640" ht="14.25" customHeight="1">
      <c r="H640" s="241"/>
      <c r="I640" s="241"/>
      <c r="J640" s="241"/>
      <c r="L640" s="242"/>
    </row>
    <row r="641" ht="14.25" customHeight="1">
      <c r="H641" s="241"/>
      <c r="I641" s="241"/>
      <c r="J641" s="241"/>
      <c r="L641" s="242"/>
    </row>
    <row r="642" ht="14.25" customHeight="1">
      <c r="H642" s="241"/>
      <c r="I642" s="241"/>
      <c r="J642" s="241"/>
      <c r="L642" s="242"/>
    </row>
    <row r="643" ht="14.25" customHeight="1">
      <c r="H643" s="241"/>
      <c r="I643" s="241"/>
      <c r="J643" s="241"/>
      <c r="L643" s="242"/>
    </row>
    <row r="644" ht="14.25" customHeight="1">
      <c r="H644" s="241"/>
      <c r="I644" s="241"/>
      <c r="J644" s="241"/>
      <c r="L644" s="242"/>
    </row>
    <row r="645" ht="14.25" customHeight="1">
      <c r="H645" s="241"/>
      <c r="I645" s="241"/>
      <c r="J645" s="241"/>
      <c r="L645" s="242"/>
    </row>
    <row r="646" ht="14.25" customHeight="1">
      <c r="H646" s="241"/>
      <c r="I646" s="241"/>
      <c r="J646" s="241"/>
      <c r="L646" s="242"/>
    </row>
    <row r="647" ht="14.25" customHeight="1">
      <c r="H647" s="241"/>
      <c r="I647" s="241"/>
      <c r="J647" s="241"/>
      <c r="L647" s="242"/>
    </row>
    <row r="648" ht="14.25" customHeight="1">
      <c r="H648" s="241"/>
      <c r="I648" s="241"/>
      <c r="J648" s="241"/>
      <c r="L648" s="242"/>
    </row>
    <row r="649" ht="14.25" customHeight="1">
      <c r="H649" s="241"/>
      <c r="I649" s="241"/>
      <c r="J649" s="241"/>
      <c r="L649" s="242"/>
    </row>
    <row r="650" ht="14.25" customHeight="1">
      <c r="H650" s="241"/>
      <c r="I650" s="241"/>
      <c r="J650" s="241"/>
      <c r="L650" s="242"/>
    </row>
    <row r="651" ht="14.25" customHeight="1">
      <c r="H651" s="241"/>
      <c r="I651" s="241"/>
      <c r="J651" s="241"/>
      <c r="L651" s="242"/>
    </row>
    <row r="652" ht="14.25" customHeight="1">
      <c r="H652" s="241"/>
      <c r="I652" s="241"/>
      <c r="J652" s="241"/>
      <c r="L652" s="242"/>
    </row>
    <row r="653" ht="14.25" customHeight="1">
      <c r="H653" s="241"/>
      <c r="I653" s="241"/>
      <c r="J653" s="241"/>
      <c r="L653" s="242"/>
    </row>
    <row r="654" ht="14.25" customHeight="1">
      <c r="H654" s="241"/>
      <c r="I654" s="241"/>
      <c r="J654" s="241"/>
      <c r="L654" s="242"/>
    </row>
    <row r="655" ht="14.25" customHeight="1">
      <c r="H655" s="241"/>
      <c r="I655" s="241"/>
      <c r="J655" s="241"/>
      <c r="L655" s="242"/>
    </row>
    <row r="656" ht="14.25" customHeight="1">
      <c r="H656" s="241"/>
      <c r="I656" s="241"/>
      <c r="J656" s="241"/>
      <c r="L656" s="242"/>
    </row>
    <row r="657" ht="14.25" customHeight="1">
      <c r="H657" s="241"/>
      <c r="I657" s="241"/>
      <c r="J657" s="241"/>
      <c r="L657" s="242"/>
    </row>
    <row r="658" ht="14.25" customHeight="1">
      <c r="H658" s="241"/>
      <c r="I658" s="241"/>
      <c r="J658" s="241"/>
      <c r="L658" s="242"/>
    </row>
    <row r="659" ht="14.25" customHeight="1">
      <c r="H659" s="241"/>
      <c r="I659" s="241"/>
      <c r="J659" s="241"/>
      <c r="L659" s="242"/>
    </row>
    <row r="660" ht="14.25" customHeight="1">
      <c r="H660" s="241"/>
      <c r="I660" s="241"/>
      <c r="J660" s="241"/>
      <c r="L660" s="242"/>
    </row>
    <row r="661" ht="14.25" customHeight="1">
      <c r="H661" s="241"/>
      <c r="I661" s="241"/>
      <c r="J661" s="241"/>
      <c r="L661" s="242"/>
    </row>
    <row r="662" ht="14.25" customHeight="1">
      <c r="H662" s="241"/>
      <c r="I662" s="241"/>
      <c r="J662" s="241"/>
      <c r="L662" s="242"/>
    </row>
    <row r="663" ht="14.25" customHeight="1">
      <c r="H663" s="241"/>
      <c r="I663" s="241"/>
      <c r="J663" s="241"/>
      <c r="L663" s="242"/>
    </row>
    <row r="664" ht="14.25" customHeight="1">
      <c r="H664" s="241"/>
      <c r="I664" s="241"/>
      <c r="J664" s="241"/>
      <c r="L664" s="242"/>
    </row>
    <row r="665" ht="14.25" customHeight="1">
      <c r="H665" s="241"/>
      <c r="I665" s="241"/>
      <c r="J665" s="241"/>
      <c r="L665" s="242"/>
    </row>
    <row r="666" ht="14.25" customHeight="1">
      <c r="H666" s="241"/>
      <c r="I666" s="241"/>
      <c r="J666" s="241"/>
      <c r="L666" s="242"/>
    </row>
    <row r="667" ht="14.25" customHeight="1">
      <c r="H667" s="241"/>
      <c r="I667" s="241"/>
      <c r="J667" s="241"/>
      <c r="L667" s="242"/>
    </row>
    <row r="668" ht="14.25" customHeight="1">
      <c r="H668" s="241"/>
      <c r="I668" s="241"/>
      <c r="J668" s="241"/>
      <c r="L668" s="242"/>
    </row>
    <row r="669" ht="14.25" customHeight="1">
      <c r="H669" s="241"/>
      <c r="I669" s="241"/>
      <c r="J669" s="241"/>
      <c r="L669" s="242"/>
    </row>
    <row r="670" ht="14.25" customHeight="1">
      <c r="H670" s="241"/>
      <c r="I670" s="241"/>
      <c r="J670" s="241"/>
      <c r="L670" s="242"/>
    </row>
    <row r="671" ht="14.25" customHeight="1">
      <c r="H671" s="241"/>
      <c r="I671" s="241"/>
      <c r="J671" s="241"/>
      <c r="L671" s="242"/>
    </row>
    <row r="672" ht="14.25" customHeight="1">
      <c r="H672" s="241"/>
      <c r="I672" s="241"/>
      <c r="J672" s="241"/>
      <c r="L672" s="242"/>
    </row>
    <row r="673" ht="14.25" customHeight="1">
      <c r="H673" s="241"/>
      <c r="I673" s="241"/>
      <c r="J673" s="241"/>
      <c r="L673" s="242"/>
    </row>
    <row r="674" ht="14.25" customHeight="1">
      <c r="H674" s="241"/>
      <c r="I674" s="241"/>
      <c r="J674" s="241"/>
      <c r="L674" s="242"/>
    </row>
    <row r="675" ht="14.25" customHeight="1">
      <c r="H675" s="241"/>
      <c r="I675" s="241"/>
      <c r="J675" s="241"/>
      <c r="L675" s="242"/>
    </row>
    <row r="676" ht="14.25" customHeight="1">
      <c r="H676" s="241"/>
      <c r="I676" s="241"/>
      <c r="J676" s="241"/>
      <c r="L676" s="242"/>
    </row>
    <row r="677" ht="14.25" customHeight="1">
      <c r="H677" s="241"/>
      <c r="I677" s="241"/>
      <c r="J677" s="241"/>
      <c r="L677" s="242"/>
    </row>
    <row r="678" ht="14.25" customHeight="1">
      <c r="H678" s="241"/>
      <c r="I678" s="241"/>
      <c r="J678" s="241"/>
      <c r="L678" s="242"/>
    </row>
    <row r="679" ht="14.25" customHeight="1">
      <c r="H679" s="241"/>
      <c r="I679" s="241"/>
      <c r="J679" s="241"/>
      <c r="L679" s="242"/>
    </row>
    <row r="680" ht="14.25" customHeight="1">
      <c r="H680" s="241"/>
      <c r="I680" s="241"/>
      <c r="J680" s="241"/>
      <c r="L680" s="242"/>
    </row>
    <row r="681" ht="14.25" customHeight="1">
      <c r="H681" s="241"/>
      <c r="I681" s="241"/>
      <c r="J681" s="241"/>
      <c r="L681" s="242"/>
    </row>
    <row r="682" ht="14.25" customHeight="1">
      <c r="H682" s="241"/>
      <c r="I682" s="241"/>
      <c r="J682" s="241"/>
      <c r="L682" s="242"/>
    </row>
    <row r="683" ht="14.25" customHeight="1">
      <c r="H683" s="241"/>
      <c r="I683" s="241"/>
      <c r="J683" s="241"/>
      <c r="L683" s="242"/>
    </row>
    <row r="684" ht="14.25" customHeight="1">
      <c r="H684" s="241"/>
      <c r="I684" s="241"/>
      <c r="J684" s="241"/>
      <c r="L684" s="242"/>
    </row>
    <row r="685" ht="14.25" customHeight="1">
      <c r="H685" s="241"/>
      <c r="I685" s="241"/>
      <c r="J685" s="241"/>
      <c r="L685" s="242"/>
    </row>
    <row r="686" ht="14.25" customHeight="1">
      <c r="H686" s="241"/>
      <c r="I686" s="241"/>
      <c r="J686" s="241"/>
      <c r="L686" s="242"/>
    </row>
    <row r="687" ht="14.25" customHeight="1">
      <c r="H687" s="241"/>
      <c r="I687" s="241"/>
      <c r="J687" s="241"/>
      <c r="L687" s="242"/>
    </row>
    <row r="688" ht="14.25" customHeight="1">
      <c r="H688" s="241"/>
      <c r="I688" s="241"/>
      <c r="J688" s="241"/>
      <c r="L688" s="242"/>
    </row>
    <row r="689" ht="14.25" customHeight="1">
      <c r="H689" s="241"/>
      <c r="I689" s="241"/>
      <c r="J689" s="241"/>
      <c r="L689" s="242"/>
    </row>
    <row r="690" ht="14.25" customHeight="1">
      <c r="H690" s="241"/>
      <c r="I690" s="241"/>
      <c r="J690" s="241"/>
      <c r="L690" s="242"/>
    </row>
    <row r="691" ht="14.25" customHeight="1">
      <c r="H691" s="241"/>
      <c r="I691" s="241"/>
      <c r="J691" s="241"/>
      <c r="L691" s="242"/>
    </row>
    <row r="692" ht="14.25" customHeight="1">
      <c r="H692" s="241"/>
      <c r="I692" s="241"/>
      <c r="J692" s="241"/>
      <c r="L692" s="242"/>
    </row>
    <row r="693" ht="14.25" customHeight="1">
      <c r="H693" s="241"/>
      <c r="I693" s="241"/>
      <c r="J693" s="241"/>
      <c r="L693" s="242"/>
    </row>
    <row r="694" ht="14.25" customHeight="1">
      <c r="H694" s="241"/>
      <c r="I694" s="241"/>
      <c r="J694" s="241"/>
      <c r="L694" s="242"/>
    </row>
    <row r="695" ht="14.25" customHeight="1">
      <c r="H695" s="241"/>
      <c r="I695" s="241"/>
      <c r="J695" s="241"/>
      <c r="L695" s="242"/>
    </row>
    <row r="696" ht="14.25" customHeight="1">
      <c r="H696" s="241"/>
      <c r="I696" s="241"/>
      <c r="J696" s="241"/>
      <c r="L696" s="242"/>
    </row>
    <row r="697" ht="14.25" customHeight="1">
      <c r="H697" s="241"/>
      <c r="I697" s="241"/>
      <c r="J697" s="241"/>
      <c r="L697" s="242"/>
    </row>
    <row r="698" ht="14.25" customHeight="1">
      <c r="H698" s="241"/>
      <c r="I698" s="241"/>
      <c r="J698" s="241"/>
      <c r="L698" s="242"/>
    </row>
    <row r="699" ht="14.25" customHeight="1">
      <c r="H699" s="241"/>
      <c r="I699" s="241"/>
      <c r="J699" s="241"/>
      <c r="L699" s="242"/>
    </row>
    <row r="700" ht="14.25" customHeight="1">
      <c r="H700" s="241"/>
      <c r="I700" s="241"/>
      <c r="J700" s="241"/>
      <c r="L700" s="242"/>
    </row>
    <row r="701" ht="14.25" customHeight="1">
      <c r="H701" s="241"/>
      <c r="I701" s="241"/>
      <c r="J701" s="241"/>
      <c r="L701" s="242"/>
    </row>
    <row r="702" ht="14.25" customHeight="1">
      <c r="H702" s="241"/>
      <c r="I702" s="241"/>
      <c r="J702" s="241"/>
      <c r="L702" s="242"/>
    </row>
    <row r="703" ht="14.25" customHeight="1">
      <c r="H703" s="241"/>
      <c r="I703" s="241"/>
      <c r="J703" s="241"/>
      <c r="L703" s="242"/>
    </row>
    <row r="704" ht="14.25" customHeight="1">
      <c r="H704" s="241"/>
      <c r="I704" s="241"/>
      <c r="J704" s="241"/>
      <c r="L704" s="242"/>
    </row>
    <row r="705" ht="14.25" customHeight="1">
      <c r="H705" s="241"/>
      <c r="I705" s="241"/>
      <c r="J705" s="241"/>
      <c r="L705" s="242"/>
    </row>
    <row r="706" ht="14.25" customHeight="1">
      <c r="H706" s="241"/>
      <c r="I706" s="241"/>
      <c r="J706" s="241"/>
      <c r="L706" s="242"/>
    </row>
    <row r="707" ht="14.25" customHeight="1">
      <c r="H707" s="241"/>
      <c r="I707" s="241"/>
      <c r="J707" s="241"/>
      <c r="L707" s="242"/>
    </row>
    <row r="708" ht="14.25" customHeight="1">
      <c r="H708" s="241"/>
      <c r="I708" s="241"/>
      <c r="J708" s="241"/>
      <c r="L708" s="242"/>
    </row>
    <row r="709" ht="14.25" customHeight="1">
      <c r="H709" s="241"/>
      <c r="I709" s="241"/>
      <c r="J709" s="241"/>
      <c r="L709" s="242"/>
    </row>
    <row r="710" ht="14.25" customHeight="1">
      <c r="H710" s="241"/>
      <c r="I710" s="241"/>
      <c r="J710" s="241"/>
      <c r="L710" s="242"/>
    </row>
    <row r="711" ht="14.25" customHeight="1">
      <c r="H711" s="241"/>
      <c r="I711" s="241"/>
      <c r="J711" s="241"/>
      <c r="L711" s="242"/>
    </row>
    <row r="712" ht="14.25" customHeight="1">
      <c r="H712" s="241"/>
      <c r="I712" s="241"/>
      <c r="J712" s="241"/>
      <c r="L712" s="242"/>
    </row>
    <row r="713" ht="14.25" customHeight="1">
      <c r="H713" s="241"/>
      <c r="I713" s="241"/>
      <c r="J713" s="241"/>
      <c r="L713" s="242"/>
    </row>
    <row r="714" ht="14.25" customHeight="1">
      <c r="H714" s="241"/>
      <c r="I714" s="241"/>
      <c r="J714" s="241"/>
      <c r="L714" s="242"/>
    </row>
    <row r="715" ht="14.25" customHeight="1">
      <c r="H715" s="241"/>
      <c r="I715" s="241"/>
      <c r="J715" s="241"/>
      <c r="L715" s="242"/>
    </row>
    <row r="716" ht="14.25" customHeight="1">
      <c r="H716" s="241"/>
      <c r="I716" s="241"/>
      <c r="J716" s="241"/>
      <c r="L716" s="242"/>
    </row>
    <row r="717" ht="14.25" customHeight="1">
      <c r="H717" s="241"/>
      <c r="I717" s="241"/>
      <c r="J717" s="241"/>
      <c r="L717" s="242"/>
    </row>
    <row r="718" ht="14.25" customHeight="1">
      <c r="H718" s="241"/>
      <c r="I718" s="241"/>
      <c r="J718" s="241"/>
      <c r="L718" s="242"/>
    </row>
    <row r="719" ht="14.25" customHeight="1">
      <c r="H719" s="241"/>
      <c r="I719" s="241"/>
      <c r="J719" s="241"/>
      <c r="L719" s="242"/>
    </row>
    <row r="720" ht="14.25" customHeight="1">
      <c r="H720" s="241"/>
      <c r="I720" s="241"/>
      <c r="J720" s="241"/>
      <c r="L720" s="242"/>
    </row>
    <row r="721" ht="14.25" customHeight="1">
      <c r="H721" s="241"/>
      <c r="I721" s="241"/>
      <c r="J721" s="241"/>
      <c r="L721" s="242"/>
    </row>
    <row r="722" ht="14.25" customHeight="1">
      <c r="H722" s="241"/>
      <c r="I722" s="241"/>
      <c r="J722" s="241"/>
      <c r="L722" s="242"/>
    </row>
    <row r="723" ht="14.25" customHeight="1">
      <c r="H723" s="241"/>
      <c r="I723" s="241"/>
      <c r="J723" s="241"/>
      <c r="L723" s="242"/>
    </row>
    <row r="724" ht="14.25" customHeight="1">
      <c r="H724" s="241"/>
      <c r="I724" s="241"/>
      <c r="J724" s="241"/>
      <c r="L724" s="242"/>
    </row>
    <row r="725" ht="14.25" customHeight="1">
      <c r="H725" s="241"/>
      <c r="I725" s="241"/>
      <c r="J725" s="241"/>
      <c r="L725" s="242"/>
    </row>
    <row r="726" ht="14.25" customHeight="1">
      <c r="H726" s="241"/>
      <c r="I726" s="241"/>
      <c r="J726" s="241"/>
      <c r="L726" s="242"/>
    </row>
    <row r="727" ht="14.25" customHeight="1">
      <c r="H727" s="241"/>
      <c r="I727" s="241"/>
      <c r="J727" s="241"/>
      <c r="L727" s="242"/>
    </row>
    <row r="728" ht="14.25" customHeight="1">
      <c r="H728" s="241"/>
      <c r="I728" s="241"/>
      <c r="J728" s="241"/>
      <c r="L728" s="242"/>
    </row>
    <row r="729" ht="14.25" customHeight="1">
      <c r="H729" s="241"/>
      <c r="I729" s="241"/>
      <c r="J729" s="241"/>
      <c r="L729" s="242"/>
    </row>
    <row r="730" ht="14.25" customHeight="1">
      <c r="H730" s="241"/>
      <c r="I730" s="241"/>
      <c r="J730" s="241"/>
      <c r="L730" s="242"/>
    </row>
    <row r="731" ht="14.25" customHeight="1">
      <c r="H731" s="241"/>
      <c r="I731" s="241"/>
      <c r="J731" s="241"/>
      <c r="L731" s="242"/>
    </row>
    <row r="732" ht="14.25" customHeight="1">
      <c r="H732" s="241"/>
      <c r="I732" s="241"/>
      <c r="J732" s="241"/>
      <c r="L732" s="242"/>
    </row>
    <row r="733" ht="14.25" customHeight="1">
      <c r="H733" s="241"/>
      <c r="I733" s="241"/>
      <c r="J733" s="241"/>
      <c r="L733" s="242"/>
    </row>
    <row r="734" ht="14.25" customHeight="1">
      <c r="H734" s="241"/>
      <c r="I734" s="241"/>
      <c r="J734" s="241"/>
      <c r="L734" s="242"/>
    </row>
    <row r="735" ht="14.25" customHeight="1">
      <c r="H735" s="241"/>
      <c r="I735" s="241"/>
      <c r="J735" s="241"/>
      <c r="L735" s="242"/>
    </row>
    <row r="736" ht="14.25" customHeight="1">
      <c r="H736" s="241"/>
      <c r="I736" s="241"/>
      <c r="J736" s="241"/>
      <c r="L736" s="242"/>
    </row>
    <row r="737" ht="14.25" customHeight="1">
      <c r="H737" s="241"/>
      <c r="I737" s="241"/>
      <c r="J737" s="241"/>
      <c r="L737" s="242"/>
    </row>
    <row r="738" ht="14.25" customHeight="1">
      <c r="H738" s="241"/>
      <c r="I738" s="241"/>
      <c r="J738" s="241"/>
      <c r="L738" s="242"/>
    </row>
    <row r="739" ht="14.25" customHeight="1">
      <c r="H739" s="241"/>
      <c r="I739" s="241"/>
      <c r="J739" s="241"/>
      <c r="L739" s="242"/>
    </row>
    <row r="740" ht="14.25" customHeight="1">
      <c r="H740" s="241"/>
      <c r="I740" s="241"/>
      <c r="J740" s="241"/>
      <c r="L740" s="242"/>
    </row>
    <row r="741" ht="14.25" customHeight="1">
      <c r="H741" s="241"/>
      <c r="I741" s="241"/>
      <c r="J741" s="241"/>
      <c r="L741" s="242"/>
    </row>
    <row r="742" ht="14.25" customHeight="1">
      <c r="H742" s="241"/>
      <c r="I742" s="241"/>
      <c r="J742" s="241"/>
      <c r="L742" s="242"/>
    </row>
    <row r="743" ht="14.25" customHeight="1">
      <c r="H743" s="241"/>
      <c r="I743" s="241"/>
      <c r="J743" s="241"/>
      <c r="L743" s="242"/>
    </row>
    <row r="744" ht="14.25" customHeight="1">
      <c r="H744" s="241"/>
      <c r="I744" s="241"/>
      <c r="J744" s="241"/>
      <c r="L744" s="242"/>
    </row>
    <row r="745" ht="14.25" customHeight="1">
      <c r="H745" s="241"/>
      <c r="I745" s="241"/>
      <c r="J745" s="241"/>
      <c r="L745" s="242"/>
    </row>
    <row r="746" ht="14.25" customHeight="1">
      <c r="H746" s="241"/>
      <c r="I746" s="241"/>
      <c r="J746" s="241"/>
      <c r="L746" s="242"/>
    </row>
    <row r="747" ht="14.25" customHeight="1">
      <c r="H747" s="241"/>
      <c r="I747" s="241"/>
      <c r="J747" s="241"/>
      <c r="L747" s="242"/>
    </row>
    <row r="748" ht="14.25" customHeight="1">
      <c r="H748" s="241"/>
      <c r="I748" s="241"/>
      <c r="J748" s="241"/>
      <c r="L748" s="242"/>
    </row>
    <row r="749" ht="14.25" customHeight="1">
      <c r="H749" s="241"/>
      <c r="I749" s="241"/>
      <c r="J749" s="241"/>
      <c r="L749" s="242"/>
    </row>
    <row r="750" ht="14.25" customHeight="1">
      <c r="H750" s="241"/>
      <c r="I750" s="241"/>
      <c r="J750" s="241"/>
      <c r="L750" s="242"/>
    </row>
    <row r="751" ht="14.25" customHeight="1">
      <c r="H751" s="241"/>
      <c r="I751" s="241"/>
      <c r="J751" s="241"/>
      <c r="L751" s="242"/>
    </row>
    <row r="752" ht="14.25" customHeight="1">
      <c r="H752" s="241"/>
      <c r="I752" s="241"/>
      <c r="J752" s="241"/>
      <c r="L752" s="242"/>
    </row>
    <row r="753" ht="14.25" customHeight="1">
      <c r="H753" s="241"/>
      <c r="I753" s="241"/>
      <c r="J753" s="241"/>
      <c r="L753" s="242"/>
    </row>
    <row r="754" ht="14.25" customHeight="1">
      <c r="H754" s="241"/>
      <c r="I754" s="241"/>
      <c r="J754" s="241"/>
      <c r="L754" s="242"/>
    </row>
    <row r="755" ht="14.25" customHeight="1">
      <c r="H755" s="241"/>
      <c r="I755" s="241"/>
      <c r="J755" s="241"/>
      <c r="L755" s="242"/>
    </row>
    <row r="756" ht="14.25" customHeight="1">
      <c r="H756" s="241"/>
      <c r="I756" s="241"/>
      <c r="J756" s="241"/>
      <c r="L756" s="242"/>
    </row>
    <row r="757" ht="14.25" customHeight="1">
      <c r="H757" s="241"/>
      <c r="I757" s="241"/>
      <c r="J757" s="241"/>
      <c r="L757" s="242"/>
    </row>
    <row r="758" ht="14.25" customHeight="1">
      <c r="H758" s="241"/>
      <c r="I758" s="241"/>
      <c r="J758" s="241"/>
      <c r="L758" s="242"/>
    </row>
    <row r="759" ht="14.25" customHeight="1">
      <c r="H759" s="241"/>
      <c r="I759" s="241"/>
      <c r="J759" s="241"/>
      <c r="L759" s="242"/>
    </row>
    <row r="760" ht="14.25" customHeight="1">
      <c r="H760" s="241"/>
      <c r="I760" s="241"/>
      <c r="J760" s="241"/>
      <c r="L760" s="242"/>
    </row>
    <row r="761" ht="14.25" customHeight="1">
      <c r="H761" s="241"/>
      <c r="I761" s="241"/>
      <c r="J761" s="241"/>
      <c r="L761" s="242"/>
    </row>
    <row r="762" ht="14.25" customHeight="1">
      <c r="H762" s="241"/>
      <c r="I762" s="241"/>
      <c r="J762" s="241"/>
      <c r="L762" s="242"/>
    </row>
    <row r="763" ht="14.25" customHeight="1">
      <c r="H763" s="241"/>
      <c r="I763" s="241"/>
      <c r="J763" s="241"/>
      <c r="L763" s="242"/>
    </row>
    <row r="764" ht="14.25" customHeight="1">
      <c r="H764" s="241"/>
      <c r="I764" s="241"/>
      <c r="J764" s="241"/>
      <c r="L764" s="242"/>
    </row>
    <row r="765" ht="14.25" customHeight="1">
      <c r="H765" s="241"/>
      <c r="I765" s="241"/>
      <c r="J765" s="241"/>
      <c r="L765" s="242"/>
    </row>
    <row r="766" ht="14.25" customHeight="1">
      <c r="H766" s="241"/>
      <c r="I766" s="241"/>
      <c r="J766" s="241"/>
      <c r="L766" s="242"/>
    </row>
    <row r="767" ht="14.25" customHeight="1">
      <c r="H767" s="241"/>
      <c r="I767" s="241"/>
      <c r="J767" s="241"/>
      <c r="L767" s="242"/>
    </row>
    <row r="768" ht="14.25" customHeight="1">
      <c r="H768" s="241"/>
      <c r="I768" s="241"/>
      <c r="J768" s="241"/>
      <c r="L768" s="242"/>
    </row>
    <row r="769" ht="14.25" customHeight="1">
      <c r="H769" s="241"/>
      <c r="I769" s="241"/>
      <c r="J769" s="241"/>
      <c r="L769" s="242"/>
    </row>
    <row r="770" ht="14.25" customHeight="1">
      <c r="H770" s="241"/>
      <c r="I770" s="241"/>
      <c r="J770" s="241"/>
      <c r="L770" s="242"/>
    </row>
    <row r="771" ht="14.25" customHeight="1">
      <c r="H771" s="241"/>
      <c r="I771" s="241"/>
      <c r="J771" s="241"/>
      <c r="L771" s="242"/>
    </row>
    <row r="772" ht="14.25" customHeight="1">
      <c r="H772" s="241"/>
      <c r="I772" s="241"/>
      <c r="J772" s="241"/>
      <c r="L772" s="242"/>
    </row>
    <row r="773" ht="14.25" customHeight="1">
      <c r="H773" s="241"/>
      <c r="I773" s="241"/>
      <c r="J773" s="241"/>
      <c r="L773" s="242"/>
    </row>
    <row r="774" ht="14.25" customHeight="1">
      <c r="H774" s="241"/>
      <c r="I774" s="241"/>
      <c r="J774" s="241"/>
      <c r="L774" s="242"/>
    </row>
    <row r="775" ht="14.25" customHeight="1">
      <c r="H775" s="241"/>
      <c r="I775" s="241"/>
      <c r="J775" s="241"/>
      <c r="L775" s="242"/>
    </row>
    <row r="776" ht="14.25" customHeight="1">
      <c r="H776" s="241"/>
      <c r="I776" s="241"/>
      <c r="J776" s="241"/>
      <c r="L776" s="242"/>
    </row>
    <row r="777" ht="14.25" customHeight="1">
      <c r="H777" s="241"/>
      <c r="I777" s="241"/>
      <c r="J777" s="241"/>
      <c r="L777" s="242"/>
    </row>
    <row r="778" ht="14.25" customHeight="1">
      <c r="H778" s="241"/>
      <c r="I778" s="241"/>
      <c r="J778" s="241"/>
      <c r="L778" s="242"/>
    </row>
    <row r="779" ht="14.25" customHeight="1">
      <c r="H779" s="241"/>
      <c r="I779" s="241"/>
      <c r="J779" s="241"/>
      <c r="L779" s="242"/>
    </row>
    <row r="780" ht="14.25" customHeight="1">
      <c r="H780" s="241"/>
      <c r="I780" s="241"/>
      <c r="J780" s="241"/>
      <c r="L780" s="242"/>
    </row>
    <row r="781" ht="14.25" customHeight="1">
      <c r="H781" s="241"/>
      <c r="I781" s="241"/>
      <c r="J781" s="241"/>
      <c r="L781" s="242"/>
    </row>
    <row r="782" ht="14.25" customHeight="1">
      <c r="H782" s="241"/>
      <c r="I782" s="241"/>
      <c r="J782" s="241"/>
      <c r="L782" s="242"/>
    </row>
    <row r="783" ht="14.25" customHeight="1">
      <c r="H783" s="241"/>
      <c r="I783" s="241"/>
      <c r="J783" s="241"/>
      <c r="L783" s="242"/>
    </row>
    <row r="784" ht="14.25" customHeight="1">
      <c r="H784" s="241"/>
      <c r="I784" s="241"/>
      <c r="J784" s="241"/>
      <c r="L784" s="242"/>
    </row>
    <row r="785" ht="14.25" customHeight="1">
      <c r="H785" s="241"/>
      <c r="I785" s="241"/>
      <c r="J785" s="241"/>
      <c r="L785" s="242"/>
    </row>
    <row r="786" ht="14.25" customHeight="1">
      <c r="H786" s="241"/>
      <c r="I786" s="241"/>
      <c r="J786" s="241"/>
      <c r="L786" s="242"/>
    </row>
    <row r="787" ht="14.25" customHeight="1">
      <c r="H787" s="241"/>
      <c r="I787" s="241"/>
      <c r="J787" s="241"/>
      <c r="L787" s="242"/>
    </row>
    <row r="788" ht="14.25" customHeight="1">
      <c r="H788" s="241"/>
      <c r="I788" s="241"/>
      <c r="J788" s="241"/>
      <c r="L788" s="242"/>
    </row>
    <row r="789" ht="14.25" customHeight="1">
      <c r="H789" s="241"/>
      <c r="I789" s="241"/>
      <c r="J789" s="241"/>
      <c r="L789" s="242"/>
    </row>
    <row r="790" ht="14.25" customHeight="1">
      <c r="H790" s="241"/>
      <c r="I790" s="241"/>
      <c r="J790" s="241"/>
      <c r="L790" s="242"/>
    </row>
    <row r="791" ht="14.25" customHeight="1">
      <c r="H791" s="241"/>
      <c r="I791" s="241"/>
      <c r="J791" s="241"/>
      <c r="L791" s="242"/>
    </row>
    <row r="792" ht="14.25" customHeight="1">
      <c r="H792" s="241"/>
      <c r="I792" s="241"/>
      <c r="J792" s="241"/>
      <c r="L792" s="242"/>
    </row>
    <row r="793" ht="14.25" customHeight="1">
      <c r="H793" s="241"/>
      <c r="I793" s="241"/>
      <c r="J793" s="241"/>
      <c r="L793" s="242"/>
    </row>
    <row r="794" ht="14.25" customHeight="1">
      <c r="H794" s="241"/>
      <c r="I794" s="241"/>
      <c r="J794" s="241"/>
      <c r="L794" s="242"/>
    </row>
    <row r="795" ht="14.25" customHeight="1">
      <c r="H795" s="241"/>
      <c r="I795" s="241"/>
      <c r="J795" s="241"/>
      <c r="L795" s="242"/>
    </row>
    <row r="796" ht="14.25" customHeight="1">
      <c r="H796" s="241"/>
      <c r="I796" s="241"/>
      <c r="J796" s="241"/>
      <c r="L796" s="242"/>
    </row>
    <row r="797" ht="14.25" customHeight="1">
      <c r="H797" s="241"/>
      <c r="I797" s="241"/>
      <c r="J797" s="241"/>
      <c r="L797" s="242"/>
    </row>
    <row r="798" ht="14.25" customHeight="1">
      <c r="H798" s="241"/>
      <c r="I798" s="241"/>
      <c r="J798" s="241"/>
      <c r="L798" s="242"/>
    </row>
    <row r="799" ht="14.25" customHeight="1">
      <c r="H799" s="241"/>
      <c r="I799" s="241"/>
      <c r="J799" s="241"/>
      <c r="L799" s="242"/>
    </row>
    <row r="800" ht="14.25" customHeight="1">
      <c r="H800" s="241"/>
      <c r="I800" s="241"/>
      <c r="J800" s="241"/>
      <c r="L800" s="242"/>
    </row>
    <row r="801" ht="14.25" customHeight="1">
      <c r="H801" s="241"/>
      <c r="I801" s="241"/>
      <c r="J801" s="241"/>
      <c r="L801" s="242"/>
    </row>
    <row r="802" ht="14.25" customHeight="1">
      <c r="H802" s="241"/>
      <c r="I802" s="241"/>
      <c r="J802" s="241"/>
      <c r="L802" s="242"/>
    </row>
    <row r="803" ht="14.25" customHeight="1">
      <c r="H803" s="241"/>
      <c r="I803" s="241"/>
      <c r="J803" s="241"/>
      <c r="L803" s="242"/>
    </row>
    <row r="804" ht="14.25" customHeight="1">
      <c r="H804" s="241"/>
      <c r="I804" s="241"/>
      <c r="J804" s="241"/>
      <c r="L804" s="242"/>
    </row>
    <row r="805" ht="14.25" customHeight="1">
      <c r="H805" s="241"/>
      <c r="I805" s="241"/>
      <c r="J805" s="241"/>
      <c r="L805" s="242"/>
    </row>
    <row r="806" ht="14.25" customHeight="1">
      <c r="H806" s="241"/>
      <c r="I806" s="241"/>
      <c r="J806" s="241"/>
      <c r="L806" s="242"/>
    </row>
    <row r="807" ht="14.25" customHeight="1">
      <c r="H807" s="241"/>
      <c r="I807" s="241"/>
      <c r="J807" s="241"/>
      <c r="L807" s="242"/>
    </row>
    <row r="808" ht="14.25" customHeight="1">
      <c r="H808" s="241"/>
      <c r="I808" s="241"/>
      <c r="J808" s="241"/>
      <c r="L808" s="242"/>
    </row>
    <row r="809" ht="14.25" customHeight="1">
      <c r="H809" s="241"/>
      <c r="I809" s="241"/>
      <c r="J809" s="241"/>
      <c r="L809" s="242"/>
    </row>
    <row r="810" ht="14.25" customHeight="1">
      <c r="H810" s="241"/>
      <c r="I810" s="241"/>
      <c r="J810" s="241"/>
      <c r="L810" s="242"/>
    </row>
    <row r="811" ht="14.25" customHeight="1">
      <c r="H811" s="241"/>
      <c r="I811" s="241"/>
      <c r="J811" s="241"/>
      <c r="L811" s="242"/>
    </row>
    <row r="812" ht="14.25" customHeight="1">
      <c r="H812" s="241"/>
      <c r="I812" s="241"/>
      <c r="J812" s="241"/>
      <c r="L812" s="242"/>
    </row>
    <row r="813" ht="14.25" customHeight="1">
      <c r="H813" s="241"/>
      <c r="I813" s="241"/>
      <c r="J813" s="241"/>
      <c r="L813" s="242"/>
    </row>
    <row r="814" ht="14.25" customHeight="1">
      <c r="H814" s="241"/>
      <c r="I814" s="241"/>
      <c r="J814" s="241"/>
      <c r="L814" s="242"/>
    </row>
    <row r="815" ht="14.25" customHeight="1">
      <c r="H815" s="241"/>
      <c r="I815" s="241"/>
      <c r="J815" s="241"/>
      <c r="L815" s="242"/>
    </row>
    <row r="816" ht="14.25" customHeight="1">
      <c r="H816" s="241"/>
      <c r="I816" s="241"/>
      <c r="J816" s="241"/>
      <c r="L816" s="242"/>
    </row>
    <row r="817" ht="14.25" customHeight="1">
      <c r="H817" s="241"/>
      <c r="I817" s="241"/>
      <c r="J817" s="241"/>
      <c r="L817" s="242"/>
    </row>
    <row r="818" ht="14.25" customHeight="1">
      <c r="H818" s="241"/>
      <c r="I818" s="241"/>
      <c r="J818" s="241"/>
      <c r="L818" s="242"/>
    </row>
    <row r="819" ht="14.25" customHeight="1">
      <c r="H819" s="241"/>
      <c r="I819" s="241"/>
      <c r="J819" s="241"/>
      <c r="L819" s="242"/>
    </row>
    <row r="820" ht="14.25" customHeight="1">
      <c r="H820" s="241"/>
      <c r="I820" s="241"/>
      <c r="J820" s="241"/>
      <c r="L820" s="242"/>
    </row>
    <row r="821" ht="14.25" customHeight="1">
      <c r="H821" s="241"/>
      <c r="I821" s="241"/>
      <c r="J821" s="241"/>
      <c r="L821" s="242"/>
    </row>
    <row r="822" ht="14.25" customHeight="1">
      <c r="H822" s="241"/>
      <c r="I822" s="241"/>
      <c r="J822" s="241"/>
      <c r="L822" s="242"/>
    </row>
    <row r="823" ht="14.25" customHeight="1">
      <c r="H823" s="241"/>
      <c r="I823" s="241"/>
      <c r="J823" s="241"/>
      <c r="L823" s="242"/>
    </row>
    <row r="824" ht="14.25" customHeight="1">
      <c r="H824" s="241"/>
      <c r="I824" s="241"/>
      <c r="J824" s="241"/>
      <c r="L824" s="242"/>
    </row>
    <row r="825" ht="14.25" customHeight="1">
      <c r="H825" s="241"/>
      <c r="I825" s="241"/>
      <c r="J825" s="241"/>
      <c r="L825" s="242"/>
    </row>
    <row r="826" ht="14.25" customHeight="1">
      <c r="H826" s="241"/>
      <c r="I826" s="241"/>
      <c r="J826" s="241"/>
      <c r="L826" s="242"/>
    </row>
    <row r="827" ht="14.25" customHeight="1">
      <c r="H827" s="241"/>
      <c r="I827" s="241"/>
      <c r="J827" s="241"/>
      <c r="L827" s="242"/>
    </row>
    <row r="828" ht="14.25" customHeight="1">
      <c r="H828" s="241"/>
      <c r="I828" s="241"/>
      <c r="J828" s="241"/>
      <c r="L828" s="242"/>
    </row>
    <row r="829" ht="14.25" customHeight="1">
      <c r="H829" s="241"/>
      <c r="I829" s="241"/>
      <c r="J829" s="241"/>
      <c r="L829" s="242"/>
    </row>
    <row r="830" ht="14.25" customHeight="1">
      <c r="H830" s="241"/>
      <c r="I830" s="241"/>
      <c r="J830" s="241"/>
      <c r="L830" s="242"/>
    </row>
    <row r="831" ht="14.25" customHeight="1">
      <c r="H831" s="241"/>
      <c r="I831" s="241"/>
      <c r="J831" s="241"/>
      <c r="L831" s="242"/>
    </row>
    <row r="832" ht="14.25" customHeight="1">
      <c r="H832" s="241"/>
      <c r="I832" s="241"/>
      <c r="J832" s="241"/>
      <c r="L832" s="242"/>
    </row>
    <row r="833" ht="14.25" customHeight="1">
      <c r="H833" s="241"/>
      <c r="I833" s="241"/>
      <c r="J833" s="241"/>
      <c r="L833" s="242"/>
    </row>
    <row r="834" ht="14.25" customHeight="1">
      <c r="H834" s="241"/>
      <c r="I834" s="241"/>
      <c r="J834" s="241"/>
      <c r="L834" s="242"/>
    </row>
    <row r="835" ht="14.25" customHeight="1">
      <c r="H835" s="241"/>
      <c r="I835" s="241"/>
      <c r="J835" s="241"/>
      <c r="L835" s="242"/>
    </row>
    <row r="836" ht="14.25" customHeight="1">
      <c r="H836" s="241"/>
      <c r="I836" s="241"/>
      <c r="J836" s="241"/>
      <c r="L836" s="242"/>
    </row>
    <row r="837" ht="14.25" customHeight="1">
      <c r="H837" s="241"/>
      <c r="I837" s="241"/>
      <c r="J837" s="241"/>
      <c r="L837" s="242"/>
    </row>
    <row r="838" ht="14.25" customHeight="1">
      <c r="H838" s="241"/>
      <c r="I838" s="241"/>
      <c r="J838" s="241"/>
      <c r="L838" s="242"/>
    </row>
    <row r="839" ht="14.25" customHeight="1">
      <c r="H839" s="241"/>
      <c r="I839" s="241"/>
      <c r="J839" s="241"/>
      <c r="L839" s="242"/>
    </row>
    <row r="840" ht="14.25" customHeight="1">
      <c r="H840" s="241"/>
      <c r="I840" s="241"/>
      <c r="J840" s="241"/>
      <c r="L840" s="242"/>
    </row>
    <row r="841" ht="14.25" customHeight="1">
      <c r="H841" s="241"/>
      <c r="I841" s="241"/>
      <c r="J841" s="241"/>
      <c r="L841" s="242"/>
    </row>
    <row r="842" ht="14.25" customHeight="1">
      <c r="H842" s="241"/>
      <c r="I842" s="241"/>
      <c r="J842" s="241"/>
      <c r="L842" s="242"/>
    </row>
    <row r="843" ht="14.25" customHeight="1">
      <c r="H843" s="241"/>
      <c r="I843" s="241"/>
      <c r="J843" s="241"/>
      <c r="L843" s="242"/>
    </row>
    <row r="844" ht="14.25" customHeight="1">
      <c r="H844" s="241"/>
      <c r="I844" s="241"/>
      <c r="J844" s="241"/>
      <c r="L844" s="242"/>
    </row>
    <row r="845" ht="14.25" customHeight="1">
      <c r="H845" s="241"/>
      <c r="I845" s="241"/>
      <c r="J845" s="241"/>
      <c r="L845" s="242"/>
    </row>
    <row r="846" ht="14.25" customHeight="1">
      <c r="H846" s="241"/>
      <c r="I846" s="241"/>
      <c r="J846" s="241"/>
      <c r="L846" s="242"/>
    </row>
    <row r="847" ht="14.25" customHeight="1">
      <c r="H847" s="241"/>
      <c r="I847" s="241"/>
      <c r="J847" s="241"/>
      <c r="L847" s="242"/>
    </row>
    <row r="848" ht="14.25" customHeight="1">
      <c r="H848" s="241"/>
      <c r="I848" s="241"/>
      <c r="J848" s="241"/>
      <c r="L848" s="242"/>
    </row>
    <row r="849" ht="14.25" customHeight="1">
      <c r="H849" s="241"/>
      <c r="I849" s="241"/>
      <c r="J849" s="241"/>
      <c r="L849" s="242"/>
    </row>
    <row r="850" ht="14.25" customHeight="1">
      <c r="H850" s="241"/>
      <c r="I850" s="241"/>
      <c r="J850" s="241"/>
      <c r="L850" s="242"/>
    </row>
    <row r="851" ht="14.25" customHeight="1">
      <c r="H851" s="241"/>
      <c r="I851" s="241"/>
      <c r="J851" s="241"/>
      <c r="L851" s="242"/>
    </row>
    <row r="852" ht="14.25" customHeight="1">
      <c r="H852" s="241"/>
      <c r="I852" s="241"/>
      <c r="J852" s="241"/>
      <c r="L852" s="242"/>
    </row>
    <row r="853" ht="14.25" customHeight="1">
      <c r="H853" s="241"/>
      <c r="I853" s="241"/>
      <c r="J853" s="241"/>
      <c r="L853" s="242"/>
    </row>
    <row r="854" ht="14.25" customHeight="1">
      <c r="H854" s="241"/>
      <c r="I854" s="241"/>
      <c r="J854" s="241"/>
      <c r="L854" s="242"/>
    </row>
    <row r="855" ht="14.25" customHeight="1">
      <c r="H855" s="241"/>
      <c r="I855" s="241"/>
      <c r="J855" s="241"/>
      <c r="L855" s="242"/>
    </row>
    <row r="856" ht="14.25" customHeight="1">
      <c r="H856" s="241"/>
      <c r="I856" s="241"/>
      <c r="J856" s="241"/>
      <c r="L856" s="242"/>
    </row>
    <row r="857" ht="14.25" customHeight="1">
      <c r="H857" s="241"/>
      <c r="I857" s="241"/>
      <c r="J857" s="241"/>
      <c r="L857" s="242"/>
    </row>
    <row r="858" ht="14.25" customHeight="1">
      <c r="H858" s="241"/>
      <c r="I858" s="241"/>
      <c r="J858" s="241"/>
      <c r="L858" s="242"/>
    </row>
    <row r="859" ht="14.25" customHeight="1">
      <c r="H859" s="241"/>
      <c r="I859" s="241"/>
      <c r="J859" s="241"/>
      <c r="L859" s="242"/>
    </row>
    <row r="860" ht="14.25" customHeight="1">
      <c r="H860" s="241"/>
      <c r="I860" s="241"/>
      <c r="J860" s="241"/>
      <c r="L860" s="242"/>
    </row>
    <row r="861" ht="14.25" customHeight="1">
      <c r="H861" s="241"/>
      <c r="I861" s="241"/>
      <c r="J861" s="241"/>
      <c r="L861" s="242"/>
    </row>
    <row r="862" ht="14.25" customHeight="1">
      <c r="H862" s="241"/>
      <c r="I862" s="241"/>
      <c r="J862" s="241"/>
      <c r="L862" s="242"/>
    </row>
    <row r="863" ht="14.25" customHeight="1">
      <c r="H863" s="241"/>
      <c r="I863" s="241"/>
      <c r="J863" s="241"/>
      <c r="L863" s="242"/>
    </row>
    <row r="864" ht="14.25" customHeight="1">
      <c r="H864" s="241"/>
      <c r="I864" s="241"/>
      <c r="J864" s="241"/>
      <c r="L864" s="242"/>
    </row>
    <row r="865" ht="14.25" customHeight="1">
      <c r="H865" s="241"/>
      <c r="I865" s="241"/>
      <c r="J865" s="241"/>
      <c r="L865" s="242"/>
    </row>
    <row r="866" ht="14.25" customHeight="1">
      <c r="H866" s="241"/>
      <c r="I866" s="241"/>
      <c r="J866" s="241"/>
      <c r="L866" s="242"/>
    </row>
    <row r="867" ht="14.25" customHeight="1">
      <c r="H867" s="241"/>
      <c r="I867" s="241"/>
      <c r="J867" s="241"/>
      <c r="L867" s="242"/>
    </row>
    <row r="868" ht="14.25" customHeight="1">
      <c r="H868" s="241"/>
      <c r="I868" s="241"/>
      <c r="J868" s="241"/>
      <c r="L868" s="242"/>
    </row>
    <row r="869" ht="14.25" customHeight="1">
      <c r="H869" s="241"/>
      <c r="I869" s="241"/>
      <c r="J869" s="241"/>
      <c r="L869" s="242"/>
    </row>
    <row r="870" ht="14.25" customHeight="1">
      <c r="H870" s="241"/>
      <c r="I870" s="241"/>
      <c r="J870" s="241"/>
      <c r="L870" s="242"/>
    </row>
    <row r="871" ht="14.25" customHeight="1">
      <c r="H871" s="241"/>
      <c r="I871" s="241"/>
      <c r="J871" s="241"/>
      <c r="L871" s="242"/>
    </row>
    <row r="872" ht="14.25" customHeight="1">
      <c r="H872" s="241"/>
      <c r="I872" s="241"/>
      <c r="J872" s="241"/>
      <c r="L872" s="242"/>
    </row>
    <row r="873" ht="14.25" customHeight="1">
      <c r="H873" s="241"/>
      <c r="I873" s="241"/>
      <c r="J873" s="241"/>
      <c r="L873" s="242"/>
    </row>
    <row r="874" ht="14.25" customHeight="1">
      <c r="H874" s="241"/>
      <c r="I874" s="241"/>
      <c r="J874" s="241"/>
      <c r="L874" s="242"/>
    </row>
    <row r="875" ht="14.25" customHeight="1">
      <c r="H875" s="241"/>
      <c r="I875" s="241"/>
      <c r="J875" s="241"/>
      <c r="L875" s="242"/>
    </row>
    <row r="876" ht="14.25" customHeight="1">
      <c r="H876" s="241"/>
      <c r="I876" s="241"/>
      <c r="J876" s="241"/>
      <c r="L876" s="242"/>
    </row>
    <row r="877" ht="14.25" customHeight="1">
      <c r="H877" s="241"/>
      <c r="I877" s="241"/>
      <c r="J877" s="241"/>
      <c r="L877" s="242"/>
    </row>
    <row r="878" ht="14.25" customHeight="1">
      <c r="H878" s="241"/>
      <c r="I878" s="241"/>
      <c r="J878" s="241"/>
      <c r="L878" s="242"/>
    </row>
    <row r="879" ht="14.25" customHeight="1">
      <c r="H879" s="241"/>
      <c r="I879" s="241"/>
      <c r="J879" s="241"/>
      <c r="L879" s="242"/>
    </row>
    <row r="880" ht="14.25" customHeight="1">
      <c r="H880" s="241"/>
      <c r="I880" s="241"/>
      <c r="J880" s="241"/>
      <c r="L880" s="242"/>
    </row>
    <row r="881" ht="14.25" customHeight="1">
      <c r="H881" s="241"/>
      <c r="I881" s="241"/>
      <c r="J881" s="241"/>
      <c r="L881" s="242"/>
    </row>
    <row r="882" ht="14.25" customHeight="1">
      <c r="H882" s="241"/>
      <c r="I882" s="241"/>
      <c r="J882" s="241"/>
      <c r="L882" s="242"/>
    </row>
    <row r="883" ht="14.25" customHeight="1">
      <c r="H883" s="241"/>
      <c r="I883" s="241"/>
      <c r="J883" s="241"/>
      <c r="L883" s="242"/>
    </row>
    <row r="884" ht="14.25" customHeight="1">
      <c r="H884" s="241"/>
      <c r="I884" s="241"/>
      <c r="J884" s="241"/>
      <c r="L884" s="242"/>
    </row>
    <row r="885" ht="14.25" customHeight="1">
      <c r="H885" s="241"/>
      <c r="I885" s="241"/>
      <c r="J885" s="241"/>
      <c r="L885" s="242"/>
    </row>
    <row r="886" ht="14.25" customHeight="1">
      <c r="H886" s="241"/>
      <c r="I886" s="241"/>
      <c r="J886" s="241"/>
      <c r="L886" s="242"/>
    </row>
    <row r="887" ht="14.25" customHeight="1">
      <c r="H887" s="241"/>
      <c r="I887" s="241"/>
      <c r="J887" s="241"/>
      <c r="L887" s="242"/>
    </row>
    <row r="888" ht="14.25" customHeight="1">
      <c r="H888" s="241"/>
      <c r="I888" s="241"/>
      <c r="J888" s="241"/>
      <c r="L888" s="242"/>
    </row>
    <row r="889" ht="14.25" customHeight="1">
      <c r="H889" s="241"/>
      <c r="I889" s="241"/>
      <c r="J889" s="241"/>
      <c r="L889" s="242"/>
    </row>
    <row r="890" ht="14.25" customHeight="1">
      <c r="H890" s="241"/>
      <c r="I890" s="241"/>
      <c r="J890" s="241"/>
      <c r="L890" s="242"/>
    </row>
    <row r="891" ht="14.25" customHeight="1">
      <c r="H891" s="241"/>
      <c r="I891" s="241"/>
      <c r="J891" s="241"/>
      <c r="L891" s="242"/>
    </row>
    <row r="892" ht="14.25" customHeight="1">
      <c r="H892" s="241"/>
      <c r="I892" s="241"/>
      <c r="J892" s="241"/>
      <c r="L892" s="242"/>
    </row>
    <row r="893" ht="14.25" customHeight="1">
      <c r="H893" s="241"/>
      <c r="I893" s="241"/>
      <c r="J893" s="241"/>
      <c r="L893" s="242"/>
    </row>
    <row r="894" ht="14.25" customHeight="1">
      <c r="H894" s="241"/>
      <c r="I894" s="241"/>
      <c r="J894" s="241"/>
      <c r="L894" s="242"/>
    </row>
    <row r="895" ht="14.25" customHeight="1">
      <c r="H895" s="241"/>
      <c r="I895" s="241"/>
      <c r="J895" s="241"/>
      <c r="L895" s="242"/>
    </row>
    <row r="896" ht="14.25" customHeight="1">
      <c r="H896" s="241"/>
      <c r="I896" s="241"/>
      <c r="J896" s="241"/>
      <c r="L896" s="242"/>
    </row>
    <row r="897" ht="14.25" customHeight="1">
      <c r="H897" s="241"/>
      <c r="I897" s="241"/>
      <c r="J897" s="241"/>
      <c r="L897" s="242"/>
    </row>
    <row r="898" ht="14.25" customHeight="1">
      <c r="H898" s="241"/>
      <c r="I898" s="241"/>
      <c r="J898" s="241"/>
      <c r="L898" s="242"/>
    </row>
    <row r="899" ht="14.25" customHeight="1">
      <c r="H899" s="241"/>
      <c r="I899" s="241"/>
      <c r="J899" s="241"/>
      <c r="L899" s="242"/>
    </row>
    <row r="900" ht="14.25" customHeight="1">
      <c r="H900" s="241"/>
      <c r="I900" s="241"/>
      <c r="J900" s="241"/>
      <c r="L900" s="242"/>
    </row>
    <row r="901" ht="14.25" customHeight="1">
      <c r="H901" s="241"/>
      <c r="I901" s="241"/>
      <c r="J901" s="241"/>
      <c r="L901" s="242"/>
    </row>
    <row r="902" ht="14.25" customHeight="1">
      <c r="H902" s="241"/>
      <c r="I902" s="241"/>
      <c r="J902" s="241"/>
      <c r="L902" s="242"/>
    </row>
    <row r="903" ht="14.25" customHeight="1">
      <c r="H903" s="241"/>
      <c r="I903" s="241"/>
      <c r="J903" s="241"/>
      <c r="L903" s="242"/>
    </row>
    <row r="904" ht="14.25" customHeight="1">
      <c r="H904" s="241"/>
      <c r="I904" s="241"/>
      <c r="J904" s="241"/>
      <c r="L904" s="242"/>
    </row>
    <row r="905" ht="14.25" customHeight="1">
      <c r="H905" s="241"/>
      <c r="I905" s="241"/>
      <c r="J905" s="241"/>
      <c r="L905" s="242"/>
    </row>
    <row r="906" ht="14.25" customHeight="1">
      <c r="H906" s="241"/>
      <c r="I906" s="241"/>
      <c r="J906" s="241"/>
      <c r="L906" s="242"/>
    </row>
    <row r="907" ht="14.25" customHeight="1">
      <c r="H907" s="241"/>
      <c r="I907" s="241"/>
      <c r="J907" s="241"/>
      <c r="L907" s="242"/>
    </row>
    <row r="908" ht="14.25" customHeight="1">
      <c r="H908" s="241"/>
      <c r="I908" s="241"/>
      <c r="J908" s="241"/>
      <c r="L908" s="242"/>
    </row>
    <row r="909" ht="14.25" customHeight="1">
      <c r="H909" s="241"/>
      <c r="I909" s="241"/>
      <c r="J909" s="241"/>
      <c r="L909" s="242"/>
    </row>
    <row r="910" ht="14.25" customHeight="1">
      <c r="H910" s="241"/>
      <c r="I910" s="241"/>
      <c r="J910" s="241"/>
      <c r="L910" s="242"/>
    </row>
    <row r="911" ht="14.25" customHeight="1">
      <c r="H911" s="241"/>
      <c r="I911" s="241"/>
      <c r="J911" s="241"/>
      <c r="L911" s="242"/>
    </row>
    <row r="912" ht="14.25" customHeight="1">
      <c r="H912" s="241"/>
      <c r="I912" s="241"/>
      <c r="J912" s="241"/>
      <c r="L912" s="242"/>
    </row>
    <row r="913" ht="14.25" customHeight="1">
      <c r="H913" s="241"/>
      <c r="I913" s="241"/>
      <c r="J913" s="241"/>
      <c r="L913" s="242"/>
    </row>
    <row r="914" ht="14.25" customHeight="1">
      <c r="H914" s="241"/>
      <c r="I914" s="241"/>
      <c r="J914" s="241"/>
      <c r="L914" s="242"/>
    </row>
    <row r="915" ht="14.25" customHeight="1">
      <c r="H915" s="241"/>
      <c r="I915" s="241"/>
      <c r="J915" s="241"/>
      <c r="L915" s="242"/>
    </row>
    <row r="916" ht="14.25" customHeight="1">
      <c r="H916" s="241"/>
      <c r="I916" s="241"/>
      <c r="J916" s="241"/>
      <c r="L916" s="242"/>
    </row>
    <row r="917" ht="14.25" customHeight="1">
      <c r="H917" s="241"/>
      <c r="I917" s="241"/>
      <c r="J917" s="241"/>
      <c r="L917" s="242"/>
    </row>
    <row r="918" ht="14.25" customHeight="1">
      <c r="H918" s="241"/>
      <c r="I918" s="241"/>
      <c r="J918" s="241"/>
      <c r="L918" s="242"/>
    </row>
    <row r="919" ht="14.25" customHeight="1">
      <c r="H919" s="241"/>
      <c r="I919" s="241"/>
      <c r="J919" s="241"/>
      <c r="L919" s="242"/>
    </row>
    <row r="920" ht="14.25" customHeight="1">
      <c r="H920" s="241"/>
      <c r="I920" s="241"/>
      <c r="J920" s="241"/>
      <c r="L920" s="242"/>
    </row>
    <row r="921" ht="14.25" customHeight="1">
      <c r="H921" s="241"/>
      <c r="I921" s="241"/>
      <c r="J921" s="241"/>
      <c r="L921" s="242"/>
    </row>
    <row r="922" ht="14.25" customHeight="1">
      <c r="H922" s="241"/>
      <c r="I922" s="241"/>
      <c r="J922" s="241"/>
      <c r="L922" s="242"/>
    </row>
    <row r="923" ht="14.25" customHeight="1">
      <c r="H923" s="241"/>
      <c r="I923" s="241"/>
      <c r="J923" s="241"/>
      <c r="L923" s="242"/>
    </row>
    <row r="924" ht="14.25" customHeight="1">
      <c r="H924" s="241"/>
      <c r="I924" s="241"/>
      <c r="J924" s="241"/>
      <c r="L924" s="242"/>
    </row>
    <row r="925" ht="14.25" customHeight="1">
      <c r="H925" s="241"/>
      <c r="I925" s="241"/>
      <c r="J925" s="241"/>
      <c r="L925" s="242"/>
    </row>
    <row r="926" ht="14.25" customHeight="1">
      <c r="H926" s="241"/>
      <c r="I926" s="241"/>
      <c r="J926" s="241"/>
      <c r="L926" s="242"/>
    </row>
    <row r="927" ht="14.25" customHeight="1">
      <c r="H927" s="241"/>
      <c r="I927" s="241"/>
      <c r="J927" s="241"/>
      <c r="L927" s="242"/>
    </row>
    <row r="928" ht="14.25" customHeight="1">
      <c r="H928" s="241"/>
      <c r="I928" s="241"/>
      <c r="J928" s="241"/>
      <c r="L928" s="242"/>
    </row>
    <row r="929" ht="14.25" customHeight="1">
      <c r="H929" s="241"/>
      <c r="I929" s="241"/>
      <c r="J929" s="241"/>
      <c r="L929" s="242"/>
    </row>
    <row r="930" ht="14.25" customHeight="1">
      <c r="H930" s="241"/>
      <c r="I930" s="241"/>
      <c r="J930" s="241"/>
      <c r="L930" s="242"/>
    </row>
    <row r="931" ht="14.25" customHeight="1">
      <c r="H931" s="241"/>
      <c r="I931" s="241"/>
      <c r="J931" s="241"/>
      <c r="L931" s="242"/>
    </row>
    <row r="932" ht="14.25" customHeight="1">
      <c r="H932" s="241"/>
      <c r="I932" s="241"/>
      <c r="J932" s="241"/>
      <c r="L932" s="242"/>
    </row>
    <row r="933" ht="14.25" customHeight="1">
      <c r="H933" s="241"/>
      <c r="I933" s="241"/>
      <c r="J933" s="241"/>
      <c r="L933" s="242"/>
    </row>
    <row r="934" ht="14.25" customHeight="1">
      <c r="H934" s="241"/>
      <c r="I934" s="241"/>
      <c r="J934" s="241"/>
      <c r="L934" s="242"/>
    </row>
    <row r="935" ht="14.25" customHeight="1">
      <c r="H935" s="241"/>
      <c r="I935" s="241"/>
      <c r="J935" s="241"/>
      <c r="L935" s="242"/>
    </row>
    <row r="936" ht="14.25" customHeight="1">
      <c r="H936" s="241"/>
      <c r="I936" s="241"/>
      <c r="J936" s="241"/>
      <c r="L936" s="242"/>
    </row>
    <row r="937" ht="14.25" customHeight="1">
      <c r="H937" s="241"/>
      <c r="I937" s="241"/>
      <c r="J937" s="241"/>
      <c r="L937" s="242"/>
    </row>
    <row r="938" ht="14.25" customHeight="1">
      <c r="H938" s="241"/>
      <c r="I938" s="241"/>
      <c r="J938" s="241"/>
      <c r="L938" s="242"/>
    </row>
    <row r="939" ht="14.25" customHeight="1">
      <c r="H939" s="241"/>
      <c r="I939" s="241"/>
      <c r="J939" s="241"/>
      <c r="L939" s="242"/>
    </row>
    <row r="940" ht="14.25" customHeight="1">
      <c r="H940" s="241"/>
      <c r="I940" s="241"/>
      <c r="J940" s="241"/>
      <c r="L940" s="242"/>
    </row>
    <row r="941" ht="14.25" customHeight="1">
      <c r="H941" s="241"/>
      <c r="I941" s="241"/>
      <c r="J941" s="241"/>
      <c r="L941" s="242"/>
    </row>
    <row r="942" ht="14.25" customHeight="1">
      <c r="H942" s="241"/>
      <c r="I942" s="241"/>
      <c r="J942" s="241"/>
      <c r="L942" s="242"/>
    </row>
    <row r="943" ht="14.25" customHeight="1">
      <c r="H943" s="241"/>
      <c r="I943" s="241"/>
      <c r="J943" s="241"/>
      <c r="L943" s="242"/>
    </row>
    <row r="944" ht="14.25" customHeight="1">
      <c r="H944" s="241"/>
      <c r="I944" s="241"/>
      <c r="J944" s="241"/>
      <c r="L944" s="242"/>
    </row>
    <row r="945" ht="14.25" customHeight="1">
      <c r="H945" s="241"/>
      <c r="I945" s="241"/>
      <c r="J945" s="241"/>
      <c r="L945" s="242"/>
    </row>
    <row r="946" ht="14.25" customHeight="1">
      <c r="H946" s="241"/>
      <c r="I946" s="241"/>
      <c r="J946" s="241"/>
      <c r="L946" s="242"/>
    </row>
    <row r="947" ht="14.25" customHeight="1">
      <c r="H947" s="241"/>
      <c r="I947" s="241"/>
      <c r="J947" s="241"/>
      <c r="L947" s="242"/>
    </row>
    <row r="948" ht="14.25" customHeight="1">
      <c r="H948" s="241"/>
      <c r="I948" s="241"/>
      <c r="J948" s="241"/>
      <c r="L948" s="242"/>
    </row>
    <row r="949" ht="14.25" customHeight="1">
      <c r="H949" s="241"/>
      <c r="I949" s="241"/>
      <c r="J949" s="241"/>
      <c r="L949" s="242"/>
    </row>
    <row r="950" ht="14.25" customHeight="1">
      <c r="H950" s="241"/>
      <c r="I950" s="241"/>
      <c r="J950" s="241"/>
      <c r="L950" s="242"/>
    </row>
    <row r="951" ht="14.25" customHeight="1">
      <c r="H951" s="241"/>
      <c r="I951" s="241"/>
      <c r="J951" s="241"/>
      <c r="L951" s="242"/>
    </row>
    <row r="952" ht="14.25" customHeight="1">
      <c r="H952" s="241"/>
      <c r="I952" s="241"/>
      <c r="J952" s="241"/>
      <c r="L952" s="242"/>
    </row>
    <row r="953" ht="14.25" customHeight="1">
      <c r="H953" s="241"/>
      <c r="I953" s="241"/>
      <c r="J953" s="241"/>
      <c r="L953" s="242"/>
    </row>
    <row r="954" ht="14.25" customHeight="1">
      <c r="H954" s="241"/>
      <c r="I954" s="241"/>
      <c r="J954" s="241"/>
      <c r="L954" s="242"/>
    </row>
    <row r="955" ht="14.25" customHeight="1">
      <c r="H955" s="241"/>
      <c r="I955" s="241"/>
      <c r="J955" s="241"/>
      <c r="L955" s="242"/>
    </row>
    <row r="956" ht="14.25" customHeight="1">
      <c r="H956" s="241"/>
      <c r="I956" s="241"/>
      <c r="J956" s="241"/>
      <c r="L956" s="242"/>
    </row>
    <row r="957" ht="14.25" customHeight="1">
      <c r="H957" s="241"/>
      <c r="I957" s="241"/>
      <c r="J957" s="241"/>
      <c r="L957" s="242"/>
    </row>
    <row r="958" ht="14.25" customHeight="1">
      <c r="H958" s="241"/>
      <c r="I958" s="241"/>
      <c r="J958" s="241"/>
      <c r="L958" s="242"/>
    </row>
    <row r="959" ht="14.25" customHeight="1">
      <c r="H959" s="241"/>
      <c r="I959" s="241"/>
      <c r="J959" s="241"/>
      <c r="L959" s="242"/>
    </row>
    <row r="960" ht="14.25" customHeight="1">
      <c r="H960" s="241"/>
      <c r="I960" s="241"/>
      <c r="J960" s="241"/>
      <c r="L960" s="242"/>
    </row>
    <row r="961" ht="14.25" customHeight="1">
      <c r="H961" s="241"/>
      <c r="I961" s="241"/>
      <c r="J961" s="241"/>
      <c r="L961" s="242"/>
    </row>
    <row r="962" ht="14.25" customHeight="1">
      <c r="H962" s="241"/>
      <c r="I962" s="241"/>
      <c r="J962" s="241"/>
      <c r="L962" s="242"/>
    </row>
    <row r="963" ht="14.25" customHeight="1">
      <c r="H963" s="241"/>
      <c r="I963" s="241"/>
      <c r="J963" s="241"/>
      <c r="L963" s="242"/>
    </row>
    <row r="964" ht="14.25" customHeight="1">
      <c r="H964" s="241"/>
      <c r="I964" s="241"/>
      <c r="J964" s="241"/>
      <c r="L964" s="242"/>
    </row>
    <row r="965" ht="14.25" customHeight="1">
      <c r="H965" s="241"/>
      <c r="I965" s="241"/>
      <c r="J965" s="241"/>
      <c r="L965" s="242"/>
    </row>
    <row r="966" ht="14.25" customHeight="1">
      <c r="H966" s="241"/>
      <c r="I966" s="241"/>
      <c r="J966" s="241"/>
      <c r="L966" s="242"/>
    </row>
    <row r="967" ht="14.25" customHeight="1">
      <c r="H967" s="241"/>
      <c r="I967" s="241"/>
      <c r="J967" s="241"/>
      <c r="L967" s="242"/>
    </row>
    <row r="968" ht="14.25" customHeight="1">
      <c r="H968" s="241"/>
      <c r="I968" s="241"/>
      <c r="J968" s="241"/>
      <c r="L968" s="242"/>
    </row>
    <row r="969" ht="14.25" customHeight="1">
      <c r="H969" s="241"/>
      <c r="I969" s="241"/>
      <c r="J969" s="241"/>
      <c r="L969" s="242"/>
    </row>
    <row r="970" ht="14.25" customHeight="1">
      <c r="H970" s="241"/>
      <c r="I970" s="241"/>
      <c r="J970" s="241"/>
      <c r="L970" s="242"/>
    </row>
    <row r="971" ht="14.25" customHeight="1">
      <c r="H971" s="241"/>
      <c r="I971" s="241"/>
      <c r="J971" s="241"/>
      <c r="L971" s="242"/>
    </row>
    <row r="972" ht="14.25" customHeight="1">
      <c r="H972" s="241"/>
      <c r="I972" s="241"/>
      <c r="J972" s="241"/>
      <c r="L972" s="242"/>
    </row>
    <row r="973" ht="14.25" customHeight="1">
      <c r="H973" s="241"/>
      <c r="I973" s="241"/>
      <c r="J973" s="241"/>
      <c r="L973" s="242"/>
    </row>
    <row r="974" ht="14.25" customHeight="1">
      <c r="H974" s="241"/>
      <c r="I974" s="241"/>
      <c r="J974" s="241"/>
      <c r="L974" s="242"/>
    </row>
    <row r="975" ht="14.25" customHeight="1">
      <c r="H975" s="241"/>
      <c r="I975" s="241"/>
      <c r="J975" s="241"/>
      <c r="L975" s="242"/>
    </row>
    <row r="976" ht="14.25" customHeight="1">
      <c r="H976" s="241"/>
      <c r="I976" s="241"/>
      <c r="J976" s="241"/>
      <c r="L976" s="242"/>
    </row>
    <row r="977" ht="14.25" customHeight="1">
      <c r="H977" s="241"/>
      <c r="I977" s="241"/>
      <c r="J977" s="241"/>
      <c r="L977" s="242"/>
    </row>
    <row r="978" ht="14.25" customHeight="1">
      <c r="H978" s="241"/>
      <c r="I978" s="241"/>
      <c r="J978" s="241"/>
      <c r="L978" s="242"/>
    </row>
    <row r="979" ht="14.25" customHeight="1">
      <c r="H979" s="241"/>
      <c r="I979" s="241"/>
      <c r="J979" s="241"/>
      <c r="L979" s="242"/>
    </row>
    <row r="980" ht="14.25" customHeight="1">
      <c r="H980" s="241"/>
      <c r="I980" s="241"/>
      <c r="J980" s="241"/>
      <c r="L980" s="242"/>
    </row>
    <row r="981" ht="14.25" customHeight="1">
      <c r="H981" s="241"/>
      <c r="I981" s="241"/>
      <c r="J981" s="241"/>
      <c r="L981" s="242"/>
    </row>
    <row r="982" ht="14.25" customHeight="1">
      <c r="H982" s="241"/>
      <c r="I982" s="241"/>
      <c r="J982" s="241"/>
      <c r="L982" s="242"/>
    </row>
    <row r="983" ht="14.25" customHeight="1">
      <c r="H983" s="241"/>
      <c r="I983" s="241"/>
      <c r="J983" s="241"/>
      <c r="L983" s="242"/>
    </row>
    <row r="984" ht="14.25" customHeight="1">
      <c r="H984" s="241"/>
      <c r="I984" s="241"/>
      <c r="J984" s="241"/>
      <c r="L984" s="242"/>
    </row>
    <row r="985" ht="14.25" customHeight="1">
      <c r="H985" s="241"/>
      <c r="I985" s="241"/>
      <c r="J985" s="241"/>
      <c r="L985" s="242"/>
    </row>
    <row r="986" ht="14.25" customHeight="1">
      <c r="H986" s="241"/>
      <c r="I986" s="241"/>
      <c r="J986" s="241"/>
      <c r="L986" s="242"/>
    </row>
    <row r="987" ht="14.25" customHeight="1">
      <c r="H987" s="241"/>
      <c r="I987" s="241"/>
      <c r="J987" s="241"/>
      <c r="L987" s="242"/>
    </row>
    <row r="988" ht="14.25" customHeight="1">
      <c r="H988" s="241"/>
      <c r="I988" s="241"/>
      <c r="J988" s="241"/>
      <c r="L988" s="242"/>
    </row>
    <row r="989" ht="14.25" customHeight="1">
      <c r="H989" s="241"/>
      <c r="I989" s="241"/>
      <c r="J989" s="241"/>
      <c r="L989" s="242"/>
    </row>
    <row r="990" ht="14.25" customHeight="1">
      <c r="H990" s="241"/>
      <c r="I990" s="241"/>
      <c r="J990" s="241"/>
      <c r="L990" s="242"/>
    </row>
    <row r="991" ht="14.25" customHeight="1">
      <c r="H991" s="241"/>
      <c r="I991" s="241"/>
      <c r="J991" s="241"/>
      <c r="L991" s="242"/>
    </row>
    <row r="992" ht="14.25" customHeight="1">
      <c r="H992" s="241"/>
      <c r="I992" s="241"/>
      <c r="J992" s="241"/>
      <c r="L992" s="242"/>
    </row>
    <row r="993" ht="14.25" customHeight="1">
      <c r="H993" s="241"/>
      <c r="I993" s="241"/>
      <c r="J993" s="241"/>
      <c r="L993" s="242"/>
    </row>
    <row r="994" ht="14.25" customHeight="1">
      <c r="H994" s="241"/>
      <c r="I994" s="241"/>
      <c r="J994" s="241"/>
      <c r="L994" s="242"/>
    </row>
    <row r="995" ht="14.25" customHeight="1">
      <c r="H995" s="241"/>
      <c r="I995" s="241"/>
      <c r="J995" s="241"/>
      <c r="L995" s="242"/>
    </row>
    <row r="996" ht="14.25" customHeight="1">
      <c r="H996" s="241"/>
      <c r="I996" s="241"/>
      <c r="J996" s="241"/>
      <c r="L996" s="242"/>
    </row>
    <row r="997" ht="14.25" customHeight="1">
      <c r="H997" s="241"/>
      <c r="I997" s="241"/>
      <c r="J997" s="241"/>
      <c r="L997" s="242"/>
    </row>
    <row r="998" ht="14.25" customHeight="1">
      <c r="H998" s="241"/>
      <c r="I998" s="241"/>
      <c r="J998" s="241"/>
      <c r="L998" s="242"/>
    </row>
    <row r="999" ht="14.25" customHeight="1">
      <c r="H999" s="241"/>
      <c r="I999" s="241"/>
      <c r="J999" s="241"/>
      <c r="L999" s="242"/>
    </row>
    <row r="1000" ht="14.25" customHeight="1">
      <c r="H1000" s="241"/>
      <c r="I1000" s="241"/>
      <c r="J1000" s="241"/>
      <c r="L1000" s="242"/>
    </row>
  </sheetData>
  <mergeCells count="9">
    <mergeCell ref="J13:J14"/>
    <mergeCell ref="I21:J21"/>
    <mergeCell ref="G2:G3"/>
    <mergeCell ref="H2:H3"/>
    <mergeCell ref="I2:I3"/>
    <mergeCell ref="J2:J3"/>
    <mergeCell ref="G13:G14"/>
    <mergeCell ref="H13:H14"/>
    <mergeCell ref="I13:I14"/>
  </mergeCells>
  <printOptions/>
  <pageMargins bottom="0.75" footer="0.0" header="0.0" left="0.7" right="0.7" top="0.75"/>
  <pageSetup orientation="landscape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A9A57D8CD8845429F7C2085F931E305" ma:contentTypeVersion="14" ma:contentTypeDescription="Criar um novo documento." ma:contentTypeScope="" ma:versionID="758edb95b7c842b4f48ff9089bbbff02">
  <xsd:schema xmlns:xsd="http://www.w3.org/2001/XMLSchema" xmlns:xs="http://www.w3.org/2001/XMLSchema" xmlns:p="http://schemas.microsoft.com/office/2006/metadata/properties" xmlns:ns2="7840b999-bec9-4caa-b187-3433de0c932b" xmlns:ns3="c0916506-ac10-4423-958e-25508223a394" targetNamespace="http://schemas.microsoft.com/office/2006/metadata/properties" ma:root="true" ma:fieldsID="842fd48bc7b46135604f49afa56f7ff2" ns2:_="" ns3:_="">
    <xsd:import namespace="7840b999-bec9-4caa-b187-3433de0c932b"/>
    <xsd:import namespace="c0916506-ac10-4423-958e-25508223a394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Data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40b999-bec9-4caa-b187-3433de0c932b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9" nillable="true" ma:taxonomy="true" ma:internalName="lcf76f155ced4ddcb4097134ff3c332f" ma:taxonomyFieldName="MediaServiceImageTags" ma:displayName="Etiquetas de Imagem" ma:readOnly="false" ma:fieldId="{5cf76f15-5ced-4ddc-b409-7134ff3c332f}" ma:taxonomyMulti="true" ma:sspId="54b874f7-854c-446f-bc91-e019e6359d5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Data" ma:index="20" nillable="true" ma:displayName="Data" ma:format="DateOnly" ma:internalName="Data">
      <xsd:simpleType>
        <xsd:restriction base="dms:DateTime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916506-ac10-4423-958e-25508223a394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2d226f33-5e90-474f-9f30-4dadb55099cd}" ma:internalName="TaxCatchAll" ma:showField="CatchAllData" ma:web="c0916506-ac10-4423-958e-25508223a39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0916506-ac10-4423-958e-25508223a394" xsi:nil="true"/>
    <Data xmlns="7840b999-bec9-4caa-b187-3433de0c932b" xsi:nil="true"/>
    <lcf76f155ced4ddcb4097134ff3c332f xmlns="7840b999-bec9-4caa-b187-3433de0c932b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AA95978-2E36-4DEA-88CC-46C5784A9F60}"/>
</file>

<file path=customXml/itemProps2.xml><?xml version="1.0" encoding="utf-8"?>
<ds:datastoreItem xmlns:ds="http://schemas.openxmlformats.org/officeDocument/2006/customXml" ds:itemID="{0AAE0187-179F-4FA3-A06C-679AC75E10AA}"/>
</file>

<file path=customXml/itemProps3.xml><?xml version="1.0" encoding="utf-8"?>
<ds:datastoreItem xmlns:ds="http://schemas.openxmlformats.org/officeDocument/2006/customXml" ds:itemID="{41BB69B9-A17A-4CB4-BF9C-847C52CD36EB}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Paula Abrantes</dc:creator>
  <dcterms:created xsi:type="dcterms:W3CDTF">2020-02-05T15:26:40Z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0x0101009A9A57D8CD8845429F7C2085F931E305</vt:lpwstr>
  </property>
  <property fmtid="{D5CDD505-2E9C-101B-9397-08002B2CF9AE}" pid="3" name="MediaServiceImageTags">
    <vt:lpwstr/>
  </property>
</Properties>
</file>